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20" windowHeight="12525" activeTab="1"/>
  </bookViews>
  <sheets>
    <sheet name="Примењује" sheetId="1" r:id="rId1"/>
    <sheet name="37и2 члан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</sheets>
  <calcPr calcId="124519"/>
</workbook>
</file>

<file path=xl/calcChain.xml><?xml version="1.0" encoding="utf-8"?>
<calcChain xmlns="http://schemas.openxmlformats.org/spreadsheetml/2006/main">
  <c r="D8" i="2"/>
  <c r="C40"/>
  <c r="D34"/>
  <c r="D29"/>
  <c r="D24"/>
  <c r="C16"/>
  <c r="D18"/>
  <c r="D17"/>
  <c r="C11"/>
  <c r="C13"/>
  <c r="D15"/>
  <c r="D14"/>
  <c r="D12"/>
  <c r="D11" s="1"/>
  <c r="C8"/>
  <c r="C58" i="1"/>
  <c r="C61"/>
  <c r="C60" s="1"/>
  <c r="C56" s="1"/>
  <c r="D63"/>
  <c r="C63"/>
  <c r="C23"/>
  <c r="C16"/>
  <c r="D16" s="1"/>
  <c r="D25"/>
  <c r="D59"/>
  <c r="D57" s="1"/>
  <c r="C57"/>
  <c r="C51"/>
  <c r="D52"/>
  <c r="D51" s="1"/>
  <c r="C14"/>
  <c r="D15"/>
  <c r="D14" s="1"/>
  <c r="D18"/>
  <c r="D17"/>
  <c r="D13" i="2" l="1"/>
  <c r="D10" s="1"/>
  <c r="D16"/>
  <c r="C10"/>
  <c r="D58" i="1"/>
  <c r="D35"/>
  <c r="D54"/>
  <c r="D53" s="1"/>
  <c r="A9" i="15"/>
  <c r="A5"/>
  <c r="C53" i="1" l="1"/>
  <c r="C36" i="2"/>
  <c r="C25"/>
  <c r="D23"/>
  <c r="C19"/>
  <c r="C7" s="1"/>
  <c r="C9" i="1"/>
  <c r="C8" s="1"/>
  <c r="D43" i="2"/>
  <c r="D42"/>
  <c r="D41"/>
  <c r="D39"/>
  <c r="D38"/>
  <c r="D37"/>
  <c r="D28"/>
  <c r="D30"/>
  <c r="D31"/>
  <c r="D32"/>
  <c r="D33"/>
  <c r="D35"/>
  <c r="D27"/>
  <c r="D26"/>
  <c r="D22"/>
  <c r="D21"/>
  <c r="D20"/>
  <c r="D21" i="1"/>
  <c r="D20"/>
  <c r="D40" i="2" l="1"/>
  <c r="D19"/>
  <c r="D7" s="1"/>
  <c r="D25"/>
  <c r="D36"/>
  <c r="D19" i="1"/>
  <c r="D13" l="1"/>
  <c r="D12"/>
  <c r="D11"/>
  <c r="D10"/>
  <c r="D9" l="1"/>
  <c r="D8" s="1"/>
  <c r="C49"/>
  <c r="D34"/>
  <c r="C34"/>
  <c r="C32"/>
  <c r="C27"/>
  <c r="D64" l="1"/>
  <c r="D62"/>
  <c r="D61" s="1"/>
  <c r="D60" s="1"/>
  <c r="D56" s="1"/>
  <c r="D50"/>
  <c r="D49" s="1"/>
  <c r="C36"/>
  <c r="C31" s="1"/>
  <c r="C22" s="1"/>
  <c r="C7" s="1"/>
  <c r="D48"/>
  <c r="D47"/>
  <c r="D46"/>
  <c r="D45"/>
  <c r="D44"/>
  <c r="D43"/>
  <c r="D42"/>
  <c r="D41"/>
  <c r="D40"/>
  <c r="D39"/>
  <c r="D38"/>
  <c r="D37"/>
  <c r="D36" l="1"/>
  <c r="D33"/>
  <c r="D32" s="1"/>
  <c r="D31" s="1"/>
  <c r="D30"/>
  <c r="D29"/>
  <c r="D28"/>
  <c r="D26"/>
  <c r="D24"/>
  <c r="D23" s="1"/>
  <c r="D27" l="1"/>
  <c r="D22" l="1"/>
  <c r="D7" s="1"/>
</calcChain>
</file>

<file path=xl/sharedStrings.xml><?xml version="1.0" encoding="utf-8"?>
<sst xmlns="http://schemas.openxmlformats.org/spreadsheetml/2006/main" count="387" uniqueCount="204">
  <si>
    <t>Redni broj</t>
  </si>
  <si>
    <t>Предмет  набавке / ОРН</t>
  </si>
  <si>
    <t>Процењена  вредност (укупно  по  години)</t>
  </si>
  <si>
    <t>Планирана  средства  у  финансијском  плану (без  ПДВ -а )</t>
  </si>
  <si>
    <t xml:space="preserve">Износ </t>
  </si>
  <si>
    <t>Конто</t>
  </si>
  <si>
    <t>Врста  поступка</t>
  </si>
  <si>
    <t>Оквирни  датум</t>
  </si>
  <si>
    <t>Напомена</t>
  </si>
  <si>
    <t>Покретање  поступка</t>
  </si>
  <si>
    <t>Закњучивање  уговора</t>
  </si>
  <si>
    <t>Извршење  уговора</t>
  </si>
  <si>
    <t>Разлог и оправданост набавке, начин утврђивања процењене вредности</t>
  </si>
  <si>
    <t>Добра</t>
  </si>
  <si>
    <t>426112</t>
  </si>
  <si>
    <t>ЈН  мале  вредности</t>
  </si>
  <si>
    <t>октобар  2013</t>
  </si>
  <si>
    <t>септембар 2014</t>
  </si>
  <si>
    <t>Спецификација у прилогу. Обрасци су екстерног и интерног карактера Објава   на порталу  ЈН  и    порталу  ДЗ.</t>
  </si>
  <si>
    <t>426113</t>
  </si>
  <si>
    <t>Адмнистративни  материјал</t>
  </si>
  <si>
    <t>Материјал за саобраћај</t>
  </si>
  <si>
    <t>426411</t>
  </si>
  <si>
    <t>Отворени поступак</t>
  </si>
  <si>
    <t>426412</t>
  </si>
  <si>
    <t>426413</t>
  </si>
  <si>
    <t>Мад.санитетски и лабореторијски материјал</t>
  </si>
  <si>
    <t>Отворени  и преговарачки поступак</t>
  </si>
  <si>
    <t>Набавка  се спроводи ради  обављања редовне  делатности. Процена  количина је извршена на основу  анализе протеклих година. Процена вредности је утврђена анализом цена на тржишту</t>
  </si>
  <si>
    <t>Набавка  се спроводи ради  обављања редовне  делатности.Ова набавка ће се спровести централизовано. Процена  количина је извршена на основу  анализе протеклих година. Процена вредности је утврђена анализом актуелних цена добављача.</t>
  </si>
  <si>
    <t>426721</t>
  </si>
  <si>
    <t>септембар  2013</t>
  </si>
  <si>
    <t>октобар 2013</t>
  </si>
  <si>
    <t>Набавка  се спроводи ради  обављања редовне  делатности. Процена  количина је извршена на основу  анализе утрошених количина. Процена вредности је утврђена анализом прописаних цена.</t>
  </si>
  <si>
    <t xml:space="preserve">  3. Санитетски  материјал</t>
  </si>
  <si>
    <t>426912</t>
  </si>
  <si>
    <t>Због специфичнсти реагенаса и опреме део материјала се набавља у преговарачком а део у отвореном поступку.  Објава   на порталу  ЈН ,  Службених гласила РС  и  порталу  ДЗ.</t>
  </si>
  <si>
    <t>Спецификација у прилогу.  Објава   на порталу  ЈН,  Службених гласила РС и  порталу  ДЗ.</t>
  </si>
  <si>
    <t>октобар 2014</t>
  </si>
  <si>
    <t>Набавка  се спроводи ради  обављања редовне  делатности. Процена  количина је извршена на основу  анализе утрошених количина. Процена вредности је утврђена анализом тржишних цена.</t>
  </si>
  <si>
    <t>новембар 2013</t>
  </si>
  <si>
    <t>Спецификација у прилогу. Објава на порталу ЈН и ДЗ.</t>
  </si>
  <si>
    <t>426812</t>
  </si>
  <si>
    <t>Машине  и  опрема</t>
  </si>
  <si>
    <t>512111</t>
  </si>
  <si>
    <t>Објава на порталу ЈН и ДЗ.</t>
  </si>
  <si>
    <t>512511</t>
  </si>
  <si>
    <t>Набавка се спроводи ради занављања дотрајале опрема.Набавка се врши сукцесивно у зависности од одобрена апропријације. Процена је извршена по ценама са тржишта по предметним категоријама опреме.</t>
  </si>
  <si>
    <t>Набавка се спроводи ради занављања дотрајале опрема.Набавка се врши сукцесивно у зависности од одобрена апропријације. Процена је извршена по ценама са тржишта по предметним категоријама возила.</t>
  </si>
  <si>
    <t>децембар 2013</t>
  </si>
  <si>
    <t>Услуге</t>
  </si>
  <si>
    <t xml:space="preserve">Материјал за домаћинство </t>
  </si>
  <si>
    <t>Трошкови осигурања</t>
  </si>
  <si>
    <t>421519</t>
  </si>
  <si>
    <t>421512</t>
  </si>
  <si>
    <t>421522</t>
  </si>
  <si>
    <t>421521</t>
  </si>
  <si>
    <t>Обавеза ДЗ да осигура имовину РС, која му је дата на употребу.</t>
  </si>
  <si>
    <t>Текуће поправке и одржавање објеката и опреме</t>
  </si>
  <si>
    <t>426211</t>
  </si>
  <si>
    <t>425226</t>
  </si>
  <si>
    <t>Набавка  се спроводи  ради  одржавања административне опреме неопходних за обављање  административних функције установе. Процена вредности услуга је извршена на основу врста и броја услуга у претходној години.</t>
  </si>
  <si>
    <t>Набавка  се спроводи  ради  одржавања возила неопходних за обављање једне од  основних функција установе. Процена вредности услуга је извршена на основу врста и броја услуга у претходној години.</t>
  </si>
  <si>
    <t>425251</t>
  </si>
  <si>
    <t>по потреби</t>
  </si>
  <si>
    <t>Набавка  се спроводи  ради  одржавања медицинске опреме неопходне за обављање основних функција установе. Процена вредности услуга је извршена на основу врста и броја услуга у претходној години.</t>
  </si>
  <si>
    <t>Процена на основу утрошка из претходног периода</t>
  </si>
  <si>
    <t>члан 39. став 2.</t>
  </si>
  <si>
    <t>Услуге по уговору</t>
  </si>
  <si>
    <t>Добављач услуга је и власник софтвера. Основ је дугогодишњи уговор о сарадњи.</t>
  </si>
  <si>
    <t>На осднову  одлуке  Скупштине општине</t>
  </si>
  <si>
    <t>Трошкови  по  потреби. Процена  на  основу остварених трошкова  из претходне године</t>
  </si>
  <si>
    <t>Материјал</t>
  </si>
  <si>
    <t>Неопходна литература за редовне потребе запослених.</t>
  </si>
  <si>
    <t>Опрема</t>
  </si>
  <si>
    <t>По потреби. Занављање дотрајале униформе. Процена на основу тржишних цена.</t>
  </si>
  <si>
    <t>По потреби. Занављање дотрајалог ситног инвентара. Процена на основу података из претходне године.</t>
  </si>
  <si>
    <t>Занављање дотрајалог канцеларијског намештаја.  Процена на основу података из претходне године.</t>
  </si>
  <si>
    <t>Занављање рачунарске опреме која се не може оправити.  Процена на основу података из претходне године.</t>
  </si>
  <si>
    <t>Занављање дотрајале опреме.  Процена на основу података из претходне године.</t>
  </si>
  <si>
    <t>Основна средства</t>
  </si>
  <si>
    <t>УКУПНО</t>
  </si>
  <si>
    <t>Бечеј</t>
  </si>
  <si>
    <t>Залихе за даљу продају</t>
  </si>
  <si>
    <t>Набавка  се спроводи ради  обављања редовне  делатности. Процена  количина је извршена на основу  анализе издатих количина лекова. Процена вредности је утврђена на основу прописаних цена.</t>
  </si>
  <si>
    <t>Набавка  се спроводи ради  обављања редовне  делатности. Процена  количина је извршена на основу  анализе радa актуелних апарата. Процена вредности је утврђена анализом цена на тржишту.</t>
  </si>
  <si>
    <t>Материјал за стоматологију</t>
  </si>
  <si>
    <t>Спецификација у прилогу. Објава на порталу ЈН, Службених гласила  РС и ДЗ.</t>
  </si>
  <si>
    <t>По потреби а по ценама организатора. Процена на основу остварених трочкова претходне године.</t>
  </si>
  <si>
    <t>Процена по ценовнику институција које врше специјслизацију кадрова.</t>
  </si>
  <si>
    <t>План  јавних  набавки</t>
  </si>
  <si>
    <t>Председник УО</t>
  </si>
  <si>
    <t>План  набавки на које се закон не примењује</t>
  </si>
  <si>
    <t>425112</t>
  </si>
  <si>
    <t>425113</t>
  </si>
  <si>
    <t>април 2014</t>
  </si>
  <si>
    <t>мај 2014</t>
  </si>
  <si>
    <t>Специјализоване  услуге</t>
  </si>
  <si>
    <t>Изградња зграда и објеката</t>
  </si>
  <si>
    <t>424611</t>
  </si>
  <si>
    <t>март 2014</t>
  </si>
  <si>
    <t>до априла 2015</t>
  </si>
  <si>
    <t>Сервис алима уређаја пре сезоне употребе</t>
  </si>
  <si>
    <t>Набавка се спроводи ради текућег  одржавања зградаи објекара</t>
  </si>
  <si>
    <t>новембар  2013</t>
  </si>
  <si>
    <t>децембар 2014</t>
  </si>
  <si>
    <t>Централизована</t>
  </si>
  <si>
    <t>4267015</t>
  </si>
  <si>
    <t>4267111</t>
  </si>
  <si>
    <t>4267113</t>
  </si>
  <si>
    <t>523111-0</t>
  </si>
  <si>
    <t>512210</t>
  </si>
  <si>
    <t>април2014</t>
  </si>
  <si>
    <t>јун 2014</t>
  </si>
  <si>
    <t xml:space="preserve"> Објава на порталу ЈН и ДЗ.</t>
  </si>
  <si>
    <t>Набвка се спроводи ради прикупљања и обезбеђења медицинског отпада по Закону.</t>
  </si>
  <si>
    <t>Опрема за саобраћај</t>
  </si>
  <si>
    <t>Медицинска опрема</t>
  </si>
  <si>
    <t>новембар 2014</t>
  </si>
  <si>
    <t>април 2013  октобар  2013</t>
  </si>
  <si>
    <t>мај 2013, новембар 2013</t>
  </si>
  <si>
    <t>мај 2014  и новембар 2014.</t>
  </si>
  <si>
    <t>јануар 2014</t>
  </si>
  <si>
    <t>фебруар  2014</t>
  </si>
  <si>
    <t>фебруар 2014</t>
  </si>
  <si>
    <t>април - октобар 2014</t>
  </si>
  <si>
    <t>мај - октобар 2014.</t>
  </si>
  <si>
    <t xml:space="preserve"> Плана набавки  Дома здревља  "Бечеј" за 2014 годину</t>
  </si>
  <si>
    <r>
      <t xml:space="preserve">  1.1. Осигурање дугорочне имовине                 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66513200</t>
    </r>
  </si>
  <si>
    <r>
      <t xml:space="preserve">  1.2. Осигурање возила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66513200</t>
    </r>
  </si>
  <si>
    <r>
      <t xml:space="preserve">  1.4. Осигурање запослених у случају несреће на раду  </t>
    </r>
    <r>
      <rPr>
        <b/>
        <sz val="10"/>
        <rFont val="Arial SER"/>
        <family val="2"/>
        <charset val="238"/>
      </rPr>
      <t xml:space="preserve"> ОРН </t>
    </r>
    <r>
      <rPr>
        <sz val="10"/>
        <rFont val="Arial SER"/>
        <family val="2"/>
        <charset val="238"/>
      </rPr>
      <t xml:space="preserve"> 66512100</t>
    </r>
  </si>
  <si>
    <r>
      <t xml:space="preserve"> 1.3. Колективно здравствено осигурање                           </t>
    </r>
    <r>
      <rPr>
        <b/>
        <sz val="10"/>
        <rFont val="Arial SER"/>
        <family val="2"/>
        <charset val="238"/>
      </rPr>
      <t xml:space="preserve">ОРН  </t>
    </r>
    <r>
      <rPr>
        <sz val="10"/>
        <rFont val="Arial SER"/>
        <family val="2"/>
        <charset val="238"/>
      </rPr>
      <t>66512000</t>
    </r>
  </si>
  <si>
    <t xml:space="preserve"> 2.1  Услуге очувања животне средине- сервис клима уређаја</t>
  </si>
  <si>
    <t xml:space="preserve"> 3.1. Столарски радови</t>
  </si>
  <si>
    <t xml:space="preserve"> 3.2.Молерски радови</t>
  </si>
  <si>
    <r>
      <t xml:space="preserve"> 3.3. Механичке поправке опреме за саобраћај                    </t>
    </r>
    <r>
      <rPr>
        <b/>
        <sz val="10"/>
        <rFont val="Arial SER"/>
        <family val="2"/>
      </rPr>
      <t xml:space="preserve">ОРН </t>
    </r>
    <r>
      <rPr>
        <sz val="10"/>
        <rFont val="Arial SER"/>
        <family val="2"/>
      </rPr>
      <t xml:space="preserve"> 50112000</t>
    </r>
  </si>
  <si>
    <r>
      <t xml:space="preserve">  3.4. Поправка административне опреме   </t>
    </r>
    <r>
      <rPr>
        <b/>
        <sz val="10"/>
        <rFont val="Arial SER"/>
        <family val="2"/>
      </rPr>
      <t xml:space="preserve"> ОРН</t>
    </r>
    <r>
      <rPr>
        <sz val="10"/>
        <rFont val="Arial SER"/>
        <family val="2"/>
      </rPr>
      <t xml:space="preserve">  50310000</t>
    </r>
  </si>
  <si>
    <r>
      <t xml:space="preserve">  3.5. Текуће поправке и одржавање медицинске опреме                                      </t>
    </r>
    <r>
      <rPr>
        <b/>
        <sz val="10"/>
        <rFont val="Arial SER"/>
        <family val="2"/>
      </rPr>
      <t>ОРН</t>
    </r>
    <r>
      <rPr>
        <sz val="10"/>
        <rFont val="Arial SER"/>
        <family val="2"/>
      </rPr>
      <t xml:space="preserve">  50421000</t>
    </r>
  </si>
  <si>
    <r>
      <t xml:space="preserve">  4.1.  Медицински  обрасци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22900000</t>
    </r>
  </si>
  <si>
    <t xml:space="preserve"> 4.2.Административни материјал - папир за штампаче, тонери.</t>
  </si>
  <si>
    <r>
      <t xml:space="preserve">  4.3.  Канцеларијски материјал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30192000</t>
    </r>
  </si>
  <si>
    <r>
      <t xml:space="preserve">  5.1.  Моторни  бензин        </t>
    </r>
    <r>
      <rPr>
        <b/>
        <sz val="10"/>
        <rFont val="Arial SER"/>
        <family val="2"/>
        <charset val="238"/>
      </rPr>
      <t xml:space="preserve">ОРН  </t>
    </r>
    <r>
      <rPr>
        <sz val="10"/>
        <rFont val="Arial SER"/>
        <family val="2"/>
        <charset val="238"/>
      </rPr>
      <t>09132100</t>
    </r>
  </si>
  <si>
    <r>
      <t xml:space="preserve"> 5. 2.  Дизел  гориво               </t>
    </r>
    <r>
      <rPr>
        <b/>
        <sz val="10"/>
        <rFont val="Arial SER"/>
        <family val="2"/>
        <charset val="238"/>
      </rPr>
      <t xml:space="preserve"> ОРН </t>
    </r>
    <r>
      <rPr>
        <sz val="10"/>
        <rFont val="Arial SER"/>
        <family val="2"/>
        <charset val="238"/>
      </rPr>
      <t xml:space="preserve"> 09134200</t>
    </r>
  </si>
  <si>
    <r>
      <t xml:space="preserve">  5.3. Мазиво и антифриз   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09210000</t>
    </r>
  </si>
  <si>
    <r>
      <t xml:space="preserve">  6.1.1. Материјал за лабораторијске  тестова     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33141000</t>
    </r>
  </si>
  <si>
    <t xml:space="preserve"> 2. Материјал за посебне намене</t>
  </si>
  <si>
    <t xml:space="preserve"> 1. Материјал за лабораторијске тестове</t>
  </si>
  <si>
    <r>
      <t xml:space="preserve"> 6.2.1. Ампулирани лекови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33600000</t>
    </r>
  </si>
  <si>
    <r>
      <t xml:space="preserve">  6.3.1. Газе и завоји                             </t>
    </r>
    <r>
      <rPr>
        <b/>
        <sz val="10"/>
        <rFont val="Arial SER"/>
        <family val="2"/>
        <charset val="238"/>
      </rPr>
      <t xml:space="preserve">ОРН  </t>
    </r>
    <r>
      <rPr>
        <sz val="10"/>
        <rFont val="Arial SER"/>
        <family val="2"/>
        <charset val="238"/>
      </rPr>
      <t>33141000</t>
    </r>
  </si>
  <si>
    <r>
      <t xml:space="preserve"> 6.3.2. Вата            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             </t>
    </r>
  </si>
  <si>
    <r>
      <t xml:space="preserve">  6.3.3. Помоћни материјал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</si>
  <si>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6.3.4. Средсва за дезинфекцију 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</si>
  <si>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6.3.5. Филм за ортопан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</si>
  <si>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6.3.6. РТГ  филмови    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</si>
  <si>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6.3.7. Игле  и бризгалице       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</si>
  <si>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6.3.8. Тест траке                           </t>
    </r>
    <r>
      <rPr>
        <b/>
        <sz val="10"/>
        <rFont val="Arial SER"/>
        <family val="2"/>
        <charset val="238"/>
      </rPr>
      <t xml:space="preserve">ОРН  </t>
    </r>
    <r>
      <rPr>
        <sz val="10"/>
        <rFont val="Arial SER"/>
        <family val="2"/>
        <charset val="238"/>
      </rPr>
      <t>33141000</t>
    </r>
  </si>
  <si>
    <r>
      <t xml:space="preserve">  6.3.9. Вакутеинер  системи                         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33141000</t>
    </r>
  </si>
  <si>
    <r>
      <t xml:space="preserve">  6.3.10.Потроши лабораторијски материјал  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33141000</t>
    </r>
  </si>
  <si>
    <r>
      <t xml:space="preserve">  6.3.11. Траке за мерење шећера у крви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33141000</t>
    </r>
  </si>
  <si>
    <r>
      <t xml:space="preserve">  6.3.12. ЕКГ  траке                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33141000</t>
    </r>
  </si>
  <si>
    <r>
      <t xml:space="preserve">  7.1.Материјал за стоматологију                      </t>
    </r>
    <r>
      <rPr>
        <b/>
        <sz val="10"/>
        <rFont val="Arial SER"/>
        <family val="2"/>
        <charset val="238"/>
      </rPr>
      <t xml:space="preserve"> ОРН</t>
    </r>
    <r>
      <rPr>
        <sz val="10"/>
        <rFont val="Arial SER"/>
        <family val="2"/>
        <charset val="238"/>
      </rPr>
      <t xml:space="preserve">  33138000</t>
    </r>
  </si>
  <si>
    <t xml:space="preserve"> 8.1.Хигијенски производе - материјал за одржавање хигијене                             ОРН 33700000</t>
  </si>
  <si>
    <r>
      <t xml:space="preserve">  9.1. Залихе за даљу продају - Лекови са листе лекова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33680000</t>
    </r>
  </si>
  <si>
    <r>
      <t xml:space="preserve">  9.2.  Медицинска  помагала     </t>
    </r>
    <r>
      <rPr>
        <b/>
        <sz val="10"/>
        <rFont val="Arial SER"/>
        <family val="2"/>
        <charset val="238"/>
      </rPr>
      <t xml:space="preserve">ОПН </t>
    </r>
    <r>
      <rPr>
        <sz val="10"/>
        <rFont val="Arial SER"/>
        <family val="2"/>
        <charset val="238"/>
      </rPr>
      <t xml:space="preserve">  33680000</t>
    </r>
  </si>
  <si>
    <t xml:space="preserve"> 10.1.Изградња објеката - Објекат за медицински отпад</t>
  </si>
  <si>
    <r>
      <t xml:space="preserve">  11.1. Аутомобили                              </t>
    </r>
    <r>
      <rPr>
        <b/>
        <sz val="10"/>
        <rFont val="Arial SER"/>
        <family val="2"/>
        <charset val="238"/>
      </rPr>
      <t xml:space="preserve"> ОРН </t>
    </r>
    <r>
      <rPr>
        <sz val="10"/>
        <rFont val="Arial SER"/>
        <family val="2"/>
        <charset val="238"/>
      </rPr>
      <t xml:space="preserve"> 34110000</t>
    </r>
  </si>
  <si>
    <r>
      <t xml:space="preserve">  11.2. Медицинска опрема            </t>
    </r>
    <r>
      <rPr>
        <b/>
        <sz val="10"/>
        <rFont val="Arial SER"/>
        <family val="2"/>
        <charset val="238"/>
      </rPr>
      <t>ОРН</t>
    </r>
    <r>
      <rPr>
        <sz val="10"/>
        <rFont val="Arial SER"/>
        <family val="2"/>
        <charset val="238"/>
      </rPr>
      <t xml:space="preserve">  33100000</t>
    </r>
  </si>
  <si>
    <t>Трошкови платног промета</t>
  </si>
  <si>
    <t xml:space="preserve"> 1.1 Трошкови платног промета</t>
  </si>
  <si>
    <t>Висина  накнаде  је регулисан правилима Управе  за трезор</t>
  </si>
  <si>
    <t>421111</t>
  </si>
  <si>
    <t>Енергетске услуге</t>
  </si>
  <si>
    <t>Електрична енергија</t>
  </si>
  <si>
    <t>Услуге грејања</t>
  </si>
  <si>
    <t>члан 7. став 1. тачка 1.</t>
  </si>
  <si>
    <t>Комуналне услуге</t>
  </si>
  <si>
    <t>Уговор са установом из секундарне здревствене зсштите</t>
  </si>
  <si>
    <t xml:space="preserve"> 2.1Електрична енергија</t>
  </si>
  <si>
    <t xml:space="preserve"> 2.2Природни гас</t>
  </si>
  <si>
    <t xml:space="preserve"> 2.3Централно грејање</t>
  </si>
  <si>
    <t xml:space="preserve"> 3.1Услуге водовода и канализације</t>
  </si>
  <si>
    <t xml:space="preserve"> 3.2Услуге изношења смећа</t>
  </si>
  <si>
    <t xml:space="preserve">  4.1. Услуге одржавања рачунарског софтвера</t>
  </si>
  <si>
    <t xml:space="preserve">  4.3. Издаци за стручне испите</t>
  </si>
  <si>
    <t>члан 39. став 1.tav 2.</t>
  </si>
  <si>
    <t xml:space="preserve">  5.1. Зидарски радови</t>
  </si>
  <si>
    <t xml:space="preserve">  5.2. Столарски радови</t>
  </si>
  <si>
    <t xml:space="preserve">  5.3. Молерски радови</t>
  </si>
  <si>
    <t xml:space="preserve">  5.4.  Радови на крову</t>
  </si>
  <si>
    <t xml:space="preserve">  5.5. Каде, умиваоници,бојлери итд</t>
  </si>
  <si>
    <t xml:space="preserve">  5.6 Централно грејање</t>
  </si>
  <si>
    <t xml:space="preserve">  5.7. Екектричне инсталације</t>
  </si>
  <si>
    <t xml:space="preserve">  5.8. Одржавање комуникационе опреме</t>
  </si>
  <si>
    <t xml:space="preserve">  5.10. Одржавање остале опреме - косашице и сл.</t>
  </si>
  <si>
    <t xml:space="preserve"> 5.9. Поправка административне опреме</t>
  </si>
  <si>
    <t xml:space="preserve">  6.1. Расходи за радне униформе</t>
  </si>
  <si>
    <t xml:space="preserve">  6.2. Стручна литература</t>
  </si>
  <si>
    <t xml:space="preserve">  6.3. Остали материјал - Отпис ситног инвентара</t>
  </si>
  <si>
    <t xml:space="preserve">  7.1. Намештај</t>
  </si>
  <si>
    <t xml:space="preserve">  7.2. Рачунарска опрема</t>
  </si>
  <si>
    <t xml:space="preserve">  7.3. Опрема за очување животне средине - клима уређаји</t>
  </si>
  <si>
    <t xml:space="preserve">  4.2. Котизација за стручна саветовања</t>
  </si>
  <si>
    <t xml:space="preserve">  4.4. Накнада члановима Управног и Надзорног  одбора</t>
  </si>
  <si>
    <t xml:space="preserve"> 4.5.  Уговор о делу специјслиста са секудара</t>
  </si>
</sst>
</file>

<file path=xl/styles.xml><?xml version="1.0" encoding="utf-8"?>
<styleSheet xmlns="http://schemas.openxmlformats.org/spreadsheetml/2006/main">
  <fonts count="14">
    <font>
      <sz val="12"/>
      <color theme="1"/>
      <name val="Arial SER"/>
      <family val="2"/>
      <charset val="238"/>
    </font>
    <font>
      <sz val="10"/>
      <color theme="1"/>
      <name val="Arial SER"/>
      <family val="2"/>
      <charset val="238"/>
    </font>
    <font>
      <b/>
      <sz val="10"/>
      <color theme="1"/>
      <name val="Arial SER"/>
      <family val="2"/>
    </font>
    <font>
      <i/>
      <sz val="10"/>
      <color theme="1"/>
      <name val="Arial SER"/>
      <family val="2"/>
    </font>
    <font>
      <b/>
      <i/>
      <sz val="10"/>
      <color theme="1"/>
      <name val="Arial SER"/>
      <family val="2"/>
    </font>
    <font>
      <sz val="10"/>
      <color theme="1"/>
      <name val="Arial SER"/>
      <family val="2"/>
    </font>
    <font>
      <b/>
      <sz val="12"/>
      <color theme="1"/>
      <name val="Arial SER"/>
      <family val="2"/>
    </font>
    <font>
      <b/>
      <i/>
      <sz val="10"/>
      <name val="Arial SER"/>
      <family val="2"/>
    </font>
    <font>
      <sz val="10"/>
      <name val="Arial SER"/>
      <family val="2"/>
      <charset val="238"/>
    </font>
    <font>
      <b/>
      <sz val="10"/>
      <name val="Arial SER"/>
      <family val="2"/>
      <charset val="238"/>
    </font>
    <font>
      <sz val="10"/>
      <name val="Arial SER"/>
      <family val="2"/>
    </font>
    <font>
      <b/>
      <sz val="10"/>
      <name val="Arial SER"/>
      <family val="2"/>
    </font>
    <font>
      <b/>
      <i/>
      <sz val="10"/>
      <name val="Arial SER"/>
      <family val="2"/>
      <charset val="238"/>
    </font>
    <font>
      <b/>
      <sz val="11"/>
      <color theme="1"/>
      <name val="Arial SER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1" xfId="0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3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1" fillId="0" borderId="3" xfId="0" applyFont="1" applyBorder="1"/>
    <xf numFmtId="49" fontId="1" fillId="0" borderId="3" xfId="0" applyNumberFormat="1" applyFont="1" applyBorder="1"/>
    <xf numFmtId="3" fontId="1" fillId="0" borderId="11" xfId="0" applyNumberFormat="1" applyFont="1" applyBorder="1"/>
    <xf numFmtId="49" fontId="1" fillId="0" borderId="11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1" fillId="0" borderId="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3" fontId="1" fillId="0" borderId="11" xfId="0" applyNumberFormat="1" applyFont="1" applyBorder="1" applyAlignment="1">
      <alignment vertical="top" wrapText="1"/>
    </xf>
    <xf numFmtId="49" fontId="1" fillId="0" borderId="11" xfId="0" applyNumberFormat="1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49" fontId="1" fillId="0" borderId="6" xfId="0" applyNumberFormat="1" applyFont="1" applyBorder="1"/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16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9" xfId="0" applyFont="1" applyBorder="1"/>
    <xf numFmtId="0" fontId="4" fillId="0" borderId="3" xfId="0" applyFont="1" applyBorder="1" applyAlignment="1">
      <alignment wrapText="1"/>
    </xf>
    <xf numFmtId="3" fontId="4" fillId="0" borderId="3" xfId="0" applyNumberFormat="1" applyFont="1" applyBorder="1"/>
    <xf numFmtId="3" fontId="4" fillId="0" borderId="1" xfId="0" applyNumberFormat="1" applyFont="1" applyBorder="1" applyAlignment="1">
      <alignment vertical="top"/>
    </xf>
    <xf numFmtId="3" fontId="4" fillId="0" borderId="1" xfId="0" applyNumberFormat="1" applyFont="1" applyBorder="1"/>
    <xf numFmtId="3" fontId="2" fillId="0" borderId="6" xfId="0" applyNumberFormat="1" applyFont="1" applyBorder="1"/>
    <xf numFmtId="3" fontId="2" fillId="0" borderId="6" xfId="0" applyNumberFormat="1" applyFont="1" applyBorder="1" applyAlignment="1">
      <alignment wrapText="1"/>
    </xf>
    <xf numFmtId="3" fontId="1" fillId="0" borderId="0" xfId="0" applyNumberFormat="1" applyFont="1"/>
    <xf numFmtId="49" fontId="1" fillId="0" borderId="0" xfId="0" applyNumberFormat="1" applyFont="1"/>
    <xf numFmtId="0" fontId="1" fillId="0" borderId="11" xfId="0" applyFont="1" applyFill="1" applyBorder="1" applyAlignment="1">
      <alignment vertical="top" wrapText="1"/>
    </xf>
    <xf numFmtId="3" fontId="1" fillId="0" borderId="2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3" fontId="1" fillId="0" borderId="0" xfId="0" applyNumberFormat="1" applyFont="1" applyAlignment="1">
      <alignment wrapText="1"/>
    </xf>
    <xf numFmtId="0" fontId="4" fillId="0" borderId="6" xfId="0" applyFont="1" applyBorder="1" applyAlignment="1">
      <alignment wrapText="1"/>
    </xf>
    <xf numFmtId="3" fontId="4" fillId="0" borderId="6" xfId="0" applyNumberFormat="1" applyFont="1" applyBorder="1" applyAlignment="1">
      <alignment wrapText="1"/>
    </xf>
    <xf numFmtId="3" fontId="1" fillId="0" borderId="4" xfId="0" applyNumberFormat="1" applyFont="1" applyBorder="1" applyAlignment="1">
      <alignment vertical="top" wrapText="1"/>
    </xf>
    <xf numFmtId="49" fontId="1" fillId="0" borderId="4" xfId="0" applyNumberFormat="1" applyFont="1" applyBorder="1" applyAlignment="1">
      <alignment vertical="top" wrapText="1"/>
    </xf>
    <xf numFmtId="3" fontId="1" fillId="0" borderId="11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vertical="top"/>
    </xf>
    <xf numFmtId="49" fontId="1" fillId="0" borderId="6" xfId="0" applyNumberFormat="1" applyFont="1" applyBorder="1" applyAlignment="1">
      <alignment vertical="top" wrapText="1"/>
    </xf>
    <xf numFmtId="0" fontId="4" fillId="0" borderId="15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3" fontId="2" fillId="0" borderId="27" xfId="0" applyNumberFormat="1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8" xfId="0" applyFont="1" applyBorder="1"/>
    <xf numFmtId="0" fontId="1" fillId="0" borderId="28" xfId="0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4" fontId="1" fillId="0" borderId="0" xfId="0" applyNumberFormat="1" applyFont="1" applyAlignment="1">
      <alignment horizontal="left"/>
    </xf>
    <xf numFmtId="3" fontId="1" fillId="2" borderId="4" xfId="0" applyNumberFormat="1" applyFont="1" applyFill="1" applyBorder="1"/>
    <xf numFmtId="0" fontId="2" fillId="2" borderId="4" xfId="0" applyFont="1" applyFill="1" applyBorder="1"/>
    <xf numFmtId="49" fontId="1" fillId="2" borderId="4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3" fontId="2" fillId="2" borderId="4" xfId="0" applyNumberFormat="1" applyFont="1" applyFill="1" applyBorder="1"/>
    <xf numFmtId="0" fontId="1" fillId="0" borderId="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4" fontId="0" fillId="0" borderId="0" xfId="0" applyNumberFormat="1"/>
    <xf numFmtId="3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5" fillId="0" borderId="0" xfId="0" applyFont="1"/>
    <xf numFmtId="3" fontId="5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3" fontId="5" fillId="0" borderId="1" xfId="0" applyNumberFormat="1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wrapText="1"/>
    </xf>
    <xf numFmtId="3" fontId="1" fillId="0" borderId="6" xfId="0" applyNumberFormat="1" applyFont="1" applyBorder="1" applyAlignment="1">
      <alignment vertical="top" wrapText="1"/>
    </xf>
    <xf numFmtId="3" fontId="1" fillId="0" borderId="12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vertical="top"/>
    </xf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vertical="top" wrapText="1"/>
    </xf>
    <xf numFmtId="49" fontId="1" fillId="0" borderId="28" xfId="0" applyNumberFormat="1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28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49" fontId="1" fillId="0" borderId="28" xfId="0" applyNumberFormat="1" applyFont="1" applyBorder="1" applyAlignment="1">
      <alignment wrapText="1"/>
    </xf>
    <xf numFmtId="0" fontId="7" fillId="0" borderId="27" xfId="0" applyFont="1" applyBorder="1" applyAlignment="1">
      <alignment vertical="top" wrapText="1"/>
    </xf>
    <xf numFmtId="0" fontId="8" fillId="0" borderId="21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5" fillId="0" borderId="16" xfId="0" applyFont="1" applyBorder="1" applyAlignment="1">
      <alignment wrapText="1"/>
    </xf>
    <xf numFmtId="0" fontId="10" fillId="0" borderId="21" xfId="0" applyFont="1" applyBorder="1" applyAlignment="1">
      <alignment wrapText="1"/>
    </xf>
    <xf numFmtId="0" fontId="10" fillId="0" borderId="32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3" fontId="2" fillId="0" borderId="28" xfId="0" applyNumberFormat="1" applyFont="1" applyBorder="1" applyAlignment="1">
      <alignment vertical="top"/>
    </xf>
    <xf numFmtId="0" fontId="10" fillId="0" borderId="32" xfId="0" applyFont="1" applyBorder="1" applyAlignment="1">
      <alignment wrapText="1"/>
    </xf>
    <xf numFmtId="3" fontId="5" fillId="0" borderId="3" xfId="0" applyNumberFormat="1" applyFont="1" applyBorder="1"/>
    <xf numFmtId="49" fontId="5" fillId="0" borderId="3" xfId="0" applyNumberFormat="1" applyFont="1" applyBorder="1"/>
    <xf numFmtId="0" fontId="5" fillId="0" borderId="3" xfId="0" applyFont="1" applyBorder="1" applyAlignment="1">
      <alignment wrapText="1"/>
    </xf>
    <xf numFmtId="0" fontId="1" fillId="0" borderId="3" xfId="0" applyFont="1" applyFill="1" applyBorder="1" applyAlignment="1">
      <alignment vertical="top" wrapText="1"/>
    </xf>
    <xf numFmtId="0" fontId="5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3" fontId="4" fillId="0" borderId="28" xfId="0" applyNumberFormat="1" applyFont="1" applyBorder="1"/>
    <xf numFmtId="49" fontId="1" fillId="0" borderId="28" xfId="0" applyNumberFormat="1" applyFont="1" applyBorder="1"/>
    <xf numFmtId="0" fontId="1" fillId="0" borderId="29" xfId="0" applyFont="1" applyBorder="1"/>
    <xf numFmtId="0" fontId="8" fillId="0" borderId="32" xfId="0" applyFont="1" applyBorder="1" applyAlignment="1">
      <alignment vertical="top" wrapText="1"/>
    </xf>
    <xf numFmtId="3" fontId="1" fillId="0" borderId="3" xfId="0" applyNumberFormat="1" applyFont="1" applyBorder="1" applyAlignment="1">
      <alignment vertical="top" wrapText="1"/>
    </xf>
    <xf numFmtId="3" fontId="4" fillId="0" borderId="28" xfId="0" applyNumberFormat="1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3" fontId="2" fillId="0" borderId="2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3" fontId="4" fillId="0" borderId="28" xfId="0" applyNumberFormat="1" applyFont="1" applyBorder="1" applyAlignment="1">
      <alignment vertical="top" wrapText="1"/>
    </xf>
    <xf numFmtId="49" fontId="1" fillId="0" borderId="28" xfId="0" applyNumberFormat="1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3" fontId="2" fillId="0" borderId="27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vertical="top" wrapText="1"/>
    </xf>
    <xf numFmtId="0" fontId="4" fillId="0" borderId="3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3" fontId="1" fillId="0" borderId="12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3" fontId="2" fillId="0" borderId="28" xfId="0" applyNumberFormat="1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4" fillId="0" borderId="15" xfId="0" applyNumberFormat="1" applyFont="1" applyBorder="1" applyAlignment="1">
      <alignment vertical="top" wrapText="1"/>
    </xf>
    <xf numFmtId="49" fontId="1" fillId="0" borderId="15" xfId="0" applyNumberFormat="1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3" fillId="0" borderId="27" xfId="0" applyFont="1" applyBorder="1" applyAlignment="1">
      <alignment wrapText="1"/>
    </xf>
    <xf numFmtId="3" fontId="2" fillId="0" borderId="35" xfId="0" applyNumberFormat="1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2" fillId="3" borderId="27" xfId="0" applyFont="1" applyFill="1" applyBorder="1" applyAlignment="1">
      <alignment wrapText="1"/>
    </xf>
    <xf numFmtId="3" fontId="2" fillId="3" borderId="28" xfId="0" applyNumberFormat="1" applyFont="1" applyFill="1" applyBorder="1" applyAlignment="1">
      <alignment wrapText="1"/>
    </xf>
    <xf numFmtId="49" fontId="1" fillId="3" borderId="28" xfId="0" applyNumberFormat="1" applyFont="1" applyFill="1" applyBorder="1" applyAlignment="1">
      <alignment wrapText="1"/>
    </xf>
    <xf numFmtId="0" fontId="1" fillId="3" borderId="28" xfId="0" applyFont="1" applyFill="1" applyBorder="1" applyAlignment="1">
      <alignment wrapText="1"/>
    </xf>
    <xf numFmtId="0" fontId="1" fillId="3" borderId="29" xfId="0" applyFont="1" applyFill="1" applyBorder="1" applyAlignment="1">
      <alignment vertical="top" wrapText="1"/>
    </xf>
    <xf numFmtId="3" fontId="2" fillId="3" borderId="30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horizontal="right"/>
    </xf>
    <xf numFmtId="0" fontId="4" fillId="0" borderId="20" xfId="0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3" fontId="5" fillId="0" borderId="11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right"/>
    </xf>
    <xf numFmtId="0" fontId="5" fillId="0" borderId="22" xfId="0" applyFont="1" applyBorder="1" applyAlignment="1">
      <alignment horizontal="left" wrapText="1"/>
    </xf>
    <xf numFmtId="0" fontId="5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3" fontId="10" fillId="0" borderId="1" xfId="0" applyNumberFormat="1" applyFont="1" applyBorder="1" applyAlignment="1">
      <alignment wrapText="1"/>
    </xf>
    <xf numFmtId="0" fontId="5" fillId="0" borderId="6" xfId="0" applyNumberFormat="1" applyFont="1" applyBorder="1" applyAlignment="1">
      <alignment horizontal="right"/>
    </xf>
    <xf numFmtId="0" fontId="5" fillId="0" borderId="2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3" fontId="10" fillId="0" borderId="11" xfId="0" applyNumberFormat="1" applyFont="1" applyBorder="1" applyAlignment="1">
      <alignment wrapText="1"/>
    </xf>
    <xf numFmtId="0" fontId="5" fillId="0" borderId="28" xfId="0" applyNumberFormat="1" applyFont="1" applyBorder="1" applyAlignment="1">
      <alignment horizontal="right"/>
    </xf>
    <xf numFmtId="0" fontId="5" fillId="0" borderId="29" xfId="0" applyFont="1" applyBorder="1" applyAlignment="1">
      <alignment horizontal="left" wrapText="1"/>
    </xf>
    <xf numFmtId="0" fontId="4" fillId="0" borderId="20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5" fillId="0" borderId="22" xfId="0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5" fillId="0" borderId="2" xfId="0" applyNumberFormat="1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7" fillId="0" borderId="28" xfId="0" applyNumberFormat="1" applyFont="1" applyBorder="1" applyAlignment="1">
      <alignment wrapText="1"/>
    </xf>
    <xf numFmtId="3" fontId="11" fillId="0" borderId="6" xfId="0" applyNumberFormat="1" applyFont="1" applyBorder="1" applyAlignment="1">
      <alignment wrapText="1"/>
    </xf>
    <xf numFmtId="0" fontId="2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wrapText="1"/>
    </xf>
    <xf numFmtId="3" fontId="1" fillId="0" borderId="3" xfId="0" applyNumberFormat="1" applyFont="1" applyBorder="1"/>
    <xf numFmtId="0" fontId="1" fillId="0" borderId="19" xfId="0" applyFont="1" applyBorder="1" applyAlignment="1">
      <alignment wrapText="1"/>
    </xf>
    <xf numFmtId="0" fontId="1" fillId="0" borderId="2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2"/>
  <sheetViews>
    <sheetView workbookViewId="0">
      <selection activeCell="D68" sqref="D68"/>
    </sheetView>
  </sheetViews>
  <sheetFormatPr defaultRowHeight="15"/>
  <cols>
    <col min="1" max="1" width="5.77734375" style="4" customWidth="1"/>
    <col min="2" max="2" width="20.77734375" customWidth="1"/>
    <col min="3" max="4" width="10.77734375" style="4" customWidth="1"/>
    <col min="5" max="5" width="8.88671875" style="5"/>
    <col min="6" max="9" width="8.88671875" style="1"/>
    <col min="10" max="10" width="11.88671875" customWidth="1"/>
    <col min="11" max="11" width="18.77734375" customWidth="1"/>
    <col min="13" max="13" width="9.5546875" bestFit="1" customWidth="1"/>
    <col min="14" max="14" width="17.44140625" customWidth="1"/>
  </cols>
  <sheetData>
    <row r="1" spans="1:11">
      <c r="B1" s="246" t="s">
        <v>127</v>
      </c>
      <c r="C1" s="246"/>
      <c r="D1" s="246"/>
      <c r="E1" s="246"/>
      <c r="F1" s="246"/>
      <c r="G1" s="246"/>
      <c r="H1" s="246"/>
      <c r="I1" s="246"/>
      <c r="J1" s="246"/>
      <c r="K1" s="246"/>
    </row>
    <row r="3" spans="1:11">
      <c r="C3" s="246" t="s">
        <v>90</v>
      </c>
      <c r="D3" s="246"/>
      <c r="E3" s="246"/>
      <c r="F3" s="246"/>
      <c r="G3" s="246"/>
      <c r="H3" s="246"/>
      <c r="I3" s="246"/>
    </row>
    <row r="4" spans="1:11" ht="15.75" thickBot="1"/>
    <row r="5" spans="1:11" ht="51">
      <c r="A5" s="85" t="s">
        <v>0</v>
      </c>
      <c r="B5" s="86" t="s">
        <v>1</v>
      </c>
      <c r="C5" s="87" t="s">
        <v>2</v>
      </c>
      <c r="D5" s="248" t="s">
        <v>3</v>
      </c>
      <c r="E5" s="248"/>
      <c r="F5" s="86" t="s">
        <v>6</v>
      </c>
      <c r="G5" s="248" t="s">
        <v>7</v>
      </c>
      <c r="H5" s="248"/>
      <c r="I5" s="248"/>
      <c r="J5" s="86" t="s">
        <v>8</v>
      </c>
      <c r="K5" s="88" t="s">
        <v>12</v>
      </c>
    </row>
    <row r="6" spans="1:11" ht="39" thickBot="1">
      <c r="A6" s="89"/>
      <c r="B6" s="90"/>
      <c r="C6" s="91"/>
      <c r="D6" s="91" t="s">
        <v>4</v>
      </c>
      <c r="E6" s="92" t="s">
        <v>5</v>
      </c>
      <c r="F6" s="90"/>
      <c r="G6" s="90" t="s">
        <v>9</v>
      </c>
      <c r="H6" s="90" t="s">
        <v>10</v>
      </c>
      <c r="I6" s="90" t="s">
        <v>11</v>
      </c>
      <c r="J6" s="90"/>
      <c r="K6" s="93"/>
    </row>
    <row r="7" spans="1:11" ht="15.75" thickBot="1">
      <c r="A7" s="191"/>
      <c r="B7" s="192" t="s">
        <v>81</v>
      </c>
      <c r="C7" s="193">
        <f>C8+C22</f>
        <v>195054447</v>
      </c>
      <c r="D7" s="193">
        <f>D8+D22</f>
        <v>175842142.76984125</v>
      </c>
      <c r="E7" s="194"/>
      <c r="F7" s="195"/>
      <c r="G7" s="195"/>
      <c r="H7" s="195"/>
      <c r="I7" s="195"/>
      <c r="J7" s="195"/>
      <c r="K7" s="196"/>
    </row>
    <row r="8" spans="1:11" ht="15.75" thickBot="1">
      <c r="A8" s="190"/>
      <c r="B8" s="185" t="s">
        <v>50</v>
      </c>
      <c r="C8" s="186">
        <f>C9+C14+C16</f>
        <v>12712730</v>
      </c>
      <c r="D8" s="186">
        <f>D9+D14+D16</f>
        <v>10968195.047619049</v>
      </c>
      <c r="E8" s="187"/>
      <c r="F8" s="188"/>
      <c r="G8" s="188"/>
      <c r="H8" s="188"/>
      <c r="I8" s="188"/>
      <c r="J8" s="188"/>
      <c r="K8" s="189"/>
    </row>
    <row r="9" spans="1:11" ht="15.75" thickBot="1">
      <c r="A9" s="236">
        <v>1</v>
      </c>
      <c r="B9" s="146" t="s">
        <v>52</v>
      </c>
      <c r="C9" s="152">
        <f>C10+C11+C12+C13</f>
        <v>4619162</v>
      </c>
      <c r="D9" s="152">
        <f>D10+D11+D12+D13</f>
        <v>4223555.0476190476</v>
      </c>
      <c r="E9" s="129"/>
      <c r="F9" s="82"/>
      <c r="G9" s="82"/>
      <c r="H9" s="82"/>
      <c r="I9" s="82"/>
      <c r="J9" s="82"/>
      <c r="K9" s="128"/>
    </row>
    <row r="10" spans="1:11" ht="39" thickBot="1">
      <c r="A10" s="236"/>
      <c r="B10" s="150" t="s">
        <v>128</v>
      </c>
      <c r="C10" s="151">
        <v>1769592</v>
      </c>
      <c r="D10" s="151">
        <f>C10/1.05</f>
        <v>1685325.7142857143</v>
      </c>
      <c r="E10" s="114" t="s">
        <v>53</v>
      </c>
      <c r="F10" s="108" t="s">
        <v>15</v>
      </c>
      <c r="G10" s="115" t="s">
        <v>100</v>
      </c>
      <c r="H10" s="115" t="s">
        <v>96</v>
      </c>
      <c r="I10" s="15" t="s">
        <v>101</v>
      </c>
      <c r="J10" s="124" t="s">
        <v>45</v>
      </c>
      <c r="K10" s="116" t="s">
        <v>57</v>
      </c>
    </row>
    <row r="11" spans="1:11" ht="38.25">
      <c r="A11" s="236"/>
      <c r="B11" s="132" t="s">
        <v>129</v>
      </c>
      <c r="C11" s="59">
        <v>1211010</v>
      </c>
      <c r="D11" s="59">
        <f>C11/1.05</f>
        <v>1153342.857142857</v>
      </c>
      <c r="E11" s="60" t="s">
        <v>54</v>
      </c>
      <c r="F11" s="30" t="s">
        <v>15</v>
      </c>
      <c r="G11" s="106" t="s">
        <v>100</v>
      </c>
      <c r="H11" s="106" t="s">
        <v>96</v>
      </c>
      <c r="I11" s="39" t="s">
        <v>101</v>
      </c>
      <c r="J11" s="61" t="s">
        <v>45</v>
      </c>
      <c r="K11" s="31" t="s">
        <v>57</v>
      </c>
    </row>
    <row r="12" spans="1:11" ht="38.25">
      <c r="A12" s="236"/>
      <c r="B12" s="131" t="s">
        <v>131</v>
      </c>
      <c r="C12" s="24">
        <v>1023796</v>
      </c>
      <c r="D12" s="24">
        <f>C12/1.05</f>
        <v>975043.80952380947</v>
      </c>
      <c r="E12" s="25" t="s">
        <v>55</v>
      </c>
      <c r="F12" s="12" t="s">
        <v>15</v>
      </c>
      <c r="G12" s="12" t="s">
        <v>100</v>
      </c>
      <c r="H12" s="12" t="s">
        <v>96</v>
      </c>
      <c r="I12" s="7" t="s">
        <v>101</v>
      </c>
      <c r="J12" s="62" t="s">
        <v>45</v>
      </c>
      <c r="K12" s="35" t="s">
        <v>57</v>
      </c>
    </row>
    <row r="13" spans="1:11" ht="39" thickBot="1">
      <c r="A13" s="237"/>
      <c r="B13" s="132" t="s">
        <v>130</v>
      </c>
      <c r="C13" s="59">
        <v>614764</v>
      </c>
      <c r="D13" s="59">
        <f>C13/1.5</f>
        <v>409842.66666666669</v>
      </c>
      <c r="E13" s="60" t="s">
        <v>56</v>
      </c>
      <c r="F13" s="106" t="s">
        <v>15</v>
      </c>
      <c r="G13" s="106" t="s">
        <v>100</v>
      </c>
      <c r="H13" s="106" t="s">
        <v>96</v>
      </c>
      <c r="I13" s="39" t="s">
        <v>101</v>
      </c>
      <c r="J13" s="61" t="s">
        <v>45</v>
      </c>
      <c r="K13" s="109" t="s">
        <v>57</v>
      </c>
    </row>
    <row r="14" spans="1:11" ht="15.75" thickBot="1">
      <c r="A14" s="251">
        <v>2</v>
      </c>
      <c r="B14" s="130" t="s">
        <v>97</v>
      </c>
      <c r="C14" s="139">
        <f>C15</f>
        <v>556634</v>
      </c>
      <c r="D14" s="139">
        <f>D15</f>
        <v>463861.66666666669</v>
      </c>
      <c r="E14" s="125"/>
      <c r="F14" s="126"/>
      <c r="G14" s="126"/>
      <c r="H14" s="126"/>
      <c r="I14" s="82"/>
      <c r="J14" s="127"/>
      <c r="K14" s="128"/>
    </row>
    <row r="15" spans="1:11" ht="39" thickBot="1">
      <c r="A15" s="237"/>
      <c r="B15" s="133" t="s">
        <v>132</v>
      </c>
      <c r="C15" s="121">
        <v>556634</v>
      </c>
      <c r="D15" s="121">
        <f t="shared" ref="D15:D21" si="0">C15/1.2</f>
        <v>463861.66666666669</v>
      </c>
      <c r="E15" s="122" t="s">
        <v>99</v>
      </c>
      <c r="F15" s="106" t="s">
        <v>15</v>
      </c>
      <c r="G15" s="106" t="s">
        <v>100</v>
      </c>
      <c r="H15" s="108" t="s">
        <v>95</v>
      </c>
      <c r="I15" s="123" t="s">
        <v>95</v>
      </c>
      <c r="J15" s="61" t="s">
        <v>45</v>
      </c>
      <c r="K15" s="111" t="s">
        <v>102</v>
      </c>
    </row>
    <row r="16" spans="1:11" ht="39" thickBot="1">
      <c r="A16" s="230">
        <v>3</v>
      </c>
      <c r="B16" s="146" t="s">
        <v>58</v>
      </c>
      <c r="C16" s="147">
        <f>C17+C18+C19+C20+C21</f>
        <v>7536934</v>
      </c>
      <c r="D16" s="147">
        <f t="shared" si="0"/>
        <v>6280778.333333334</v>
      </c>
      <c r="E16" s="148"/>
      <c r="F16" s="82"/>
      <c r="G16" s="82"/>
      <c r="H16" s="82"/>
      <c r="I16" s="82"/>
      <c r="J16" s="81"/>
      <c r="K16" s="149"/>
    </row>
    <row r="17" spans="1:11" ht="45" customHeight="1">
      <c r="A17" s="231"/>
      <c r="B17" s="140" t="s">
        <v>133</v>
      </c>
      <c r="C17" s="141">
        <v>669088</v>
      </c>
      <c r="D17" s="141">
        <f t="shared" si="0"/>
        <v>557573.33333333337</v>
      </c>
      <c r="E17" s="142" t="s">
        <v>93</v>
      </c>
      <c r="F17" s="115" t="s">
        <v>15</v>
      </c>
      <c r="G17" s="143" t="s">
        <v>95</v>
      </c>
      <c r="H17" s="143" t="s">
        <v>96</v>
      </c>
      <c r="I17" s="143" t="s">
        <v>38</v>
      </c>
      <c r="J17" s="144" t="s">
        <v>45</v>
      </c>
      <c r="K17" s="145" t="s">
        <v>103</v>
      </c>
    </row>
    <row r="18" spans="1:11" ht="43.5" customHeight="1">
      <c r="A18" s="231"/>
      <c r="B18" s="135" t="s">
        <v>134</v>
      </c>
      <c r="C18" s="117">
        <v>1563094</v>
      </c>
      <c r="D18" s="117">
        <f t="shared" si="0"/>
        <v>1302578.3333333335</v>
      </c>
      <c r="E18" s="118" t="s">
        <v>94</v>
      </c>
      <c r="F18" s="12" t="s">
        <v>15</v>
      </c>
      <c r="G18" s="119" t="s">
        <v>95</v>
      </c>
      <c r="H18" s="119" t="s">
        <v>96</v>
      </c>
      <c r="I18" s="119" t="s">
        <v>38</v>
      </c>
      <c r="J18" s="62" t="s">
        <v>45</v>
      </c>
      <c r="K18" s="134" t="s">
        <v>103</v>
      </c>
    </row>
    <row r="19" spans="1:11" ht="127.5">
      <c r="A19" s="231"/>
      <c r="B19" s="136" t="s">
        <v>135</v>
      </c>
      <c r="C19" s="113">
        <v>2870148</v>
      </c>
      <c r="D19" s="113">
        <f t="shared" si="0"/>
        <v>2391790</v>
      </c>
      <c r="E19" s="114" t="s">
        <v>59</v>
      </c>
      <c r="F19" s="115" t="s">
        <v>15</v>
      </c>
      <c r="G19" s="115" t="s">
        <v>64</v>
      </c>
      <c r="H19" s="115"/>
      <c r="I19" s="115"/>
      <c r="J19" s="115" t="s">
        <v>45</v>
      </c>
      <c r="K19" s="116" t="s">
        <v>62</v>
      </c>
    </row>
    <row r="20" spans="1:11" ht="140.25">
      <c r="A20" s="231"/>
      <c r="B20" s="137" t="s">
        <v>136</v>
      </c>
      <c r="C20" s="13">
        <v>621488</v>
      </c>
      <c r="D20" s="13">
        <f t="shared" si="0"/>
        <v>517906.66666666669</v>
      </c>
      <c r="E20" s="14" t="s">
        <v>60</v>
      </c>
      <c r="F20" s="12" t="s">
        <v>15</v>
      </c>
      <c r="G20" s="12" t="s">
        <v>64</v>
      </c>
      <c r="H20" s="12"/>
      <c r="I20" s="7"/>
      <c r="J20" s="62" t="s">
        <v>45</v>
      </c>
      <c r="K20" s="35" t="s">
        <v>61</v>
      </c>
    </row>
    <row r="21" spans="1:11" ht="128.25" thickBot="1">
      <c r="A21" s="232"/>
      <c r="B21" s="138" t="s">
        <v>137</v>
      </c>
      <c r="C21" s="68">
        <v>1813116</v>
      </c>
      <c r="D21" s="68">
        <f t="shared" si="0"/>
        <v>1510930</v>
      </c>
      <c r="E21" s="69" t="s">
        <v>63</v>
      </c>
      <c r="F21" s="22" t="s">
        <v>15</v>
      </c>
      <c r="G21" s="22" t="s">
        <v>64</v>
      </c>
      <c r="H21" s="22"/>
      <c r="I21" s="19"/>
      <c r="J21" s="58" t="s">
        <v>45</v>
      </c>
      <c r="K21" s="38" t="s">
        <v>65</v>
      </c>
    </row>
    <row r="22" spans="1:11" ht="15.75" thickBot="1">
      <c r="A22" s="95"/>
      <c r="B22" s="96" t="s">
        <v>13</v>
      </c>
      <c r="C22" s="100">
        <f>C23+C27+C31+C61+C53</f>
        <v>182341717</v>
      </c>
      <c r="D22" s="100">
        <f>D23+D27+D31+D61+D53</f>
        <v>164873947.72222221</v>
      </c>
      <c r="E22" s="97"/>
      <c r="F22" s="98"/>
      <c r="G22" s="98"/>
      <c r="H22" s="98"/>
      <c r="I22" s="98"/>
      <c r="J22" s="99"/>
      <c r="K22" s="99"/>
    </row>
    <row r="23" spans="1:11" s="1" customFormat="1" ht="25.5">
      <c r="A23" s="238">
        <v>4</v>
      </c>
      <c r="B23" s="23" t="s">
        <v>20</v>
      </c>
      <c r="C23" s="55">
        <f>C24+C25+C26</f>
        <v>3732313</v>
      </c>
      <c r="D23" s="55">
        <f>D24+D25+D26</f>
        <v>3110260.8333333335</v>
      </c>
      <c r="E23" s="17"/>
      <c r="F23" s="16"/>
      <c r="G23" s="16"/>
      <c r="H23" s="16"/>
      <c r="I23" s="16"/>
      <c r="J23" s="16"/>
      <c r="K23" s="18"/>
    </row>
    <row r="24" spans="1:11" s="1" customFormat="1" ht="114.75" customHeight="1">
      <c r="A24" s="239"/>
      <c r="B24" s="153" t="s">
        <v>138</v>
      </c>
      <c r="C24" s="13">
        <v>2402476</v>
      </c>
      <c r="D24" s="13">
        <f>C24/1.2</f>
        <v>2002063.3333333335</v>
      </c>
      <c r="E24" s="14" t="s">
        <v>14</v>
      </c>
      <c r="F24" s="12" t="s">
        <v>15</v>
      </c>
      <c r="G24" s="12" t="s">
        <v>40</v>
      </c>
      <c r="H24" s="12" t="s">
        <v>104</v>
      </c>
      <c r="I24" s="12" t="s">
        <v>105</v>
      </c>
      <c r="J24" s="249" t="s">
        <v>18</v>
      </c>
      <c r="K24" s="241" t="s">
        <v>28</v>
      </c>
    </row>
    <row r="25" spans="1:11" s="1" customFormat="1" ht="114.75" customHeight="1">
      <c r="A25" s="239"/>
      <c r="B25" s="154" t="s">
        <v>139</v>
      </c>
      <c r="C25" s="104">
        <v>480495</v>
      </c>
      <c r="D25" s="104">
        <f>C25/1.2</f>
        <v>400412.5</v>
      </c>
      <c r="E25" s="105" t="s">
        <v>14</v>
      </c>
      <c r="F25" s="12" t="s">
        <v>15</v>
      </c>
      <c r="G25" s="12" t="s">
        <v>40</v>
      </c>
      <c r="H25" s="12" t="s">
        <v>104</v>
      </c>
      <c r="I25" s="12" t="s">
        <v>105</v>
      </c>
      <c r="J25" s="244"/>
      <c r="K25" s="242"/>
    </row>
    <row r="26" spans="1:11" s="1" customFormat="1" ht="26.25" thickBot="1">
      <c r="A26" s="240"/>
      <c r="B26" s="155" t="s">
        <v>140</v>
      </c>
      <c r="C26" s="20">
        <v>849342</v>
      </c>
      <c r="D26" s="20">
        <f>C26/1.2</f>
        <v>707785</v>
      </c>
      <c r="E26" s="21" t="s">
        <v>19</v>
      </c>
      <c r="F26" s="12" t="s">
        <v>15</v>
      </c>
      <c r="G26" s="12" t="s">
        <v>40</v>
      </c>
      <c r="H26" s="12" t="s">
        <v>104</v>
      </c>
      <c r="I26" s="12" t="s">
        <v>105</v>
      </c>
      <c r="J26" s="245"/>
      <c r="K26" s="243"/>
    </row>
    <row r="27" spans="1:11" s="1" customFormat="1">
      <c r="A27" s="238">
        <v>5</v>
      </c>
      <c r="B27" s="23" t="s">
        <v>21</v>
      </c>
      <c r="C27" s="55">
        <f>C28+C29+C30</f>
        <v>5238768</v>
      </c>
      <c r="D27" s="55">
        <f>D28+D29+D30</f>
        <v>4365640</v>
      </c>
      <c r="E27" s="17"/>
      <c r="F27" s="16"/>
      <c r="G27" s="16"/>
      <c r="H27" s="16"/>
      <c r="I27" s="16"/>
      <c r="J27" s="16"/>
      <c r="K27" s="18"/>
    </row>
    <row r="28" spans="1:11" ht="116.25" customHeight="1">
      <c r="A28" s="239"/>
      <c r="B28" s="153" t="s">
        <v>141</v>
      </c>
      <c r="C28" s="24">
        <v>2371510</v>
      </c>
      <c r="D28" s="24">
        <f>C28/1.2</f>
        <v>1976258.3333333335</v>
      </c>
      <c r="E28" s="25" t="s">
        <v>22</v>
      </c>
      <c r="F28" s="12" t="s">
        <v>23</v>
      </c>
      <c r="G28" s="12" t="s">
        <v>106</v>
      </c>
      <c r="H28" s="12"/>
      <c r="I28" s="12"/>
      <c r="J28" s="249"/>
      <c r="K28" s="241" t="s">
        <v>29</v>
      </c>
    </row>
    <row r="29" spans="1:11" ht="25.5">
      <c r="A29" s="239"/>
      <c r="B29" s="156" t="s">
        <v>142</v>
      </c>
      <c r="C29" s="9">
        <v>2674258</v>
      </c>
      <c r="D29" s="9">
        <f>C29/1.2</f>
        <v>2228548.3333333335</v>
      </c>
      <c r="E29" s="11" t="s">
        <v>24</v>
      </c>
      <c r="F29" s="7" t="s">
        <v>23</v>
      </c>
      <c r="G29" s="12" t="s">
        <v>106</v>
      </c>
      <c r="H29" s="7"/>
      <c r="I29" s="7"/>
      <c r="J29" s="244"/>
      <c r="K29" s="242"/>
    </row>
    <row r="30" spans="1:11" ht="26.25" thickBot="1">
      <c r="A30" s="240"/>
      <c r="B30" s="155" t="s">
        <v>143</v>
      </c>
      <c r="C30" s="28">
        <v>193000</v>
      </c>
      <c r="D30" s="28">
        <f>C30/1.2</f>
        <v>160833.33333333334</v>
      </c>
      <c r="E30" s="29" t="s">
        <v>25</v>
      </c>
      <c r="F30" s="19" t="s">
        <v>23</v>
      </c>
      <c r="G30" s="12" t="s">
        <v>106</v>
      </c>
      <c r="H30" s="19"/>
      <c r="I30" s="19"/>
      <c r="J30" s="245"/>
      <c r="K30" s="243"/>
    </row>
    <row r="31" spans="1:11" ht="25.5">
      <c r="A31" s="228">
        <v>6</v>
      </c>
      <c r="B31" s="23" t="s">
        <v>26</v>
      </c>
      <c r="C31" s="54">
        <f>C32+C34+C36+C49</f>
        <v>26918468</v>
      </c>
      <c r="D31" s="54">
        <f>D32+D34+D36+D49</f>
        <v>23154678.888888888</v>
      </c>
      <c r="E31" s="40"/>
      <c r="F31" s="16"/>
      <c r="G31" s="16"/>
      <c r="H31" s="16"/>
      <c r="I31" s="16"/>
      <c r="J31" s="44"/>
      <c r="K31" s="45"/>
    </row>
    <row r="32" spans="1:11" ht="25.5">
      <c r="A32" s="250"/>
      <c r="B32" s="50" t="s">
        <v>146</v>
      </c>
      <c r="C32" s="51">
        <f>C33</f>
        <v>5632584</v>
      </c>
      <c r="D32" s="51">
        <f>D33</f>
        <v>4693820</v>
      </c>
      <c r="E32" s="27"/>
      <c r="F32" s="15"/>
      <c r="G32" s="15"/>
      <c r="H32" s="15"/>
      <c r="I32" s="15"/>
      <c r="J32" s="26"/>
      <c r="K32" s="49"/>
    </row>
    <row r="33" spans="1:16" ht="191.25">
      <c r="A33" s="250"/>
      <c r="B33" s="153" t="s">
        <v>144</v>
      </c>
      <c r="C33" s="24">
        <v>5632584</v>
      </c>
      <c r="D33" s="24">
        <f>C33/1.2</f>
        <v>4693820</v>
      </c>
      <c r="E33" s="25" t="s">
        <v>30</v>
      </c>
      <c r="F33" s="12" t="s">
        <v>27</v>
      </c>
      <c r="G33" s="12" t="s">
        <v>119</v>
      </c>
      <c r="H33" s="12" t="s">
        <v>120</v>
      </c>
      <c r="I33" s="12" t="s">
        <v>121</v>
      </c>
      <c r="J33" s="12" t="s">
        <v>36</v>
      </c>
      <c r="K33" s="35" t="s">
        <v>85</v>
      </c>
    </row>
    <row r="34" spans="1:16" ht="25.5">
      <c r="A34" s="250"/>
      <c r="B34" s="48" t="s">
        <v>145</v>
      </c>
      <c r="C34" s="52">
        <f>C35</f>
        <v>7804320</v>
      </c>
      <c r="D34" s="52">
        <f>D35</f>
        <v>7226222.222222222</v>
      </c>
      <c r="E34" s="25"/>
      <c r="F34" s="12"/>
      <c r="G34" s="12"/>
      <c r="H34" s="12"/>
      <c r="I34" s="12"/>
      <c r="J34" s="12"/>
      <c r="K34" s="35"/>
    </row>
    <row r="35" spans="1:16" ht="114.75">
      <c r="A35" s="250"/>
      <c r="B35" s="153" t="s">
        <v>147</v>
      </c>
      <c r="C35" s="24">
        <v>7804320</v>
      </c>
      <c r="D35" s="24">
        <f>C35/1.08</f>
        <v>7226222.222222222</v>
      </c>
      <c r="E35" s="25" t="s">
        <v>107</v>
      </c>
      <c r="F35" s="12" t="s">
        <v>23</v>
      </c>
      <c r="G35" s="12" t="s">
        <v>16</v>
      </c>
      <c r="H35" s="12" t="s">
        <v>40</v>
      </c>
      <c r="I35" s="12" t="s">
        <v>105</v>
      </c>
      <c r="J35" s="12" t="s">
        <v>37</v>
      </c>
      <c r="K35" s="35" t="s">
        <v>33</v>
      </c>
    </row>
    <row r="36" spans="1:16" ht="25.5">
      <c r="A36" s="250"/>
      <c r="B36" s="47" t="s">
        <v>34</v>
      </c>
      <c r="C36" s="53">
        <f>SUM(C37:C48)</f>
        <v>12792826</v>
      </c>
      <c r="D36" s="53">
        <f>SUM(D37:D48)</f>
        <v>10660688.333333334</v>
      </c>
      <c r="E36" s="11"/>
      <c r="F36" s="7"/>
      <c r="G36" s="7"/>
      <c r="H36" s="7"/>
      <c r="I36" s="7"/>
      <c r="J36" s="10"/>
      <c r="K36" s="46"/>
    </row>
    <row r="37" spans="1:16" ht="25.5">
      <c r="A37" s="250"/>
      <c r="B37" s="156" t="s">
        <v>148</v>
      </c>
      <c r="C37" s="9">
        <v>3438666</v>
      </c>
      <c r="D37" s="9">
        <f t="shared" ref="D37:D50" si="1">C37/1.2</f>
        <v>2865555</v>
      </c>
      <c r="E37" s="11" t="s">
        <v>108</v>
      </c>
      <c r="F37" s="12" t="s">
        <v>23</v>
      </c>
      <c r="G37" s="12" t="s">
        <v>16</v>
      </c>
      <c r="H37" s="12" t="s">
        <v>49</v>
      </c>
      <c r="I37" s="12" t="s">
        <v>105</v>
      </c>
      <c r="J37" s="249" t="s">
        <v>37</v>
      </c>
      <c r="K37" s="241" t="s">
        <v>39</v>
      </c>
    </row>
    <row r="38" spans="1:16" ht="25.5">
      <c r="A38" s="250"/>
      <c r="B38" s="156" t="s">
        <v>149</v>
      </c>
      <c r="C38" s="9">
        <v>218400</v>
      </c>
      <c r="D38" s="9">
        <f t="shared" si="1"/>
        <v>182000</v>
      </c>
      <c r="E38" s="11" t="s">
        <v>108</v>
      </c>
      <c r="F38" s="12" t="s">
        <v>23</v>
      </c>
      <c r="G38" s="12" t="s">
        <v>16</v>
      </c>
      <c r="H38" s="12" t="s">
        <v>49</v>
      </c>
      <c r="I38" s="12" t="s">
        <v>105</v>
      </c>
      <c r="J38" s="244"/>
      <c r="K38" s="242"/>
    </row>
    <row r="39" spans="1:16" ht="25.5">
      <c r="A39" s="250"/>
      <c r="B39" s="157" t="s">
        <v>150</v>
      </c>
      <c r="C39" s="9">
        <v>2362911</v>
      </c>
      <c r="D39" s="9">
        <f t="shared" si="1"/>
        <v>1969092.5</v>
      </c>
      <c r="E39" s="11" t="s">
        <v>108</v>
      </c>
      <c r="F39" s="12" t="s">
        <v>23</v>
      </c>
      <c r="G39" s="12" t="s">
        <v>16</v>
      </c>
      <c r="H39" s="12" t="s">
        <v>49</v>
      </c>
      <c r="I39" s="12" t="s">
        <v>105</v>
      </c>
      <c r="J39" s="244"/>
      <c r="K39" s="242"/>
    </row>
    <row r="40" spans="1:16" ht="38.25">
      <c r="A40" s="250"/>
      <c r="B40" s="156" t="s">
        <v>151</v>
      </c>
      <c r="C40" s="9">
        <v>2234301</v>
      </c>
      <c r="D40" s="9">
        <f t="shared" si="1"/>
        <v>1861917.5</v>
      </c>
      <c r="E40" s="11" t="s">
        <v>108</v>
      </c>
      <c r="F40" s="12" t="s">
        <v>23</v>
      </c>
      <c r="G40" s="12" t="s">
        <v>16</v>
      </c>
      <c r="H40" s="12" t="s">
        <v>49</v>
      </c>
      <c r="I40" s="12" t="s">
        <v>105</v>
      </c>
      <c r="J40" s="244"/>
      <c r="K40" s="242"/>
    </row>
    <row r="41" spans="1:16" ht="25.5">
      <c r="A41" s="250"/>
      <c r="B41" s="156" t="s">
        <v>152</v>
      </c>
      <c r="C41" s="9">
        <v>318780</v>
      </c>
      <c r="D41" s="9">
        <f t="shared" si="1"/>
        <v>265650</v>
      </c>
      <c r="E41" s="11" t="s">
        <v>108</v>
      </c>
      <c r="F41" s="12" t="s">
        <v>23</v>
      </c>
      <c r="G41" s="12" t="s">
        <v>16</v>
      </c>
      <c r="H41" s="12" t="s">
        <v>49</v>
      </c>
      <c r="I41" s="12" t="s">
        <v>105</v>
      </c>
      <c r="J41" s="244"/>
      <c r="K41" s="242"/>
    </row>
    <row r="42" spans="1:16" ht="25.5">
      <c r="A42" s="250"/>
      <c r="B42" s="156" t="s">
        <v>153</v>
      </c>
      <c r="C42" s="9">
        <v>1015446</v>
      </c>
      <c r="D42" s="9">
        <f t="shared" si="1"/>
        <v>846205</v>
      </c>
      <c r="E42" s="11" t="s">
        <v>108</v>
      </c>
      <c r="F42" s="12" t="s">
        <v>23</v>
      </c>
      <c r="G42" s="12" t="s">
        <v>16</v>
      </c>
      <c r="H42" s="12" t="s">
        <v>49</v>
      </c>
      <c r="I42" s="12" t="s">
        <v>105</v>
      </c>
      <c r="J42" s="244"/>
      <c r="K42" s="242"/>
    </row>
    <row r="43" spans="1:16" s="2" customFormat="1" ht="25.5">
      <c r="A43" s="250"/>
      <c r="B43" s="156" t="s">
        <v>154</v>
      </c>
      <c r="C43" s="6">
        <v>970000</v>
      </c>
      <c r="D43" s="6">
        <f t="shared" si="1"/>
        <v>808333.33333333337</v>
      </c>
      <c r="E43" s="8" t="s">
        <v>109</v>
      </c>
      <c r="F43" s="12" t="s">
        <v>23</v>
      </c>
      <c r="G43" s="12" t="s">
        <v>16</v>
      </c>
      <c r="H43" s="12" t="s">
        <v>49</v>
      </c>
      <c r="I43" s="12" t="s">
        <v>105</v>
      </c>
      <c r="J43" s="244"/>
      <c r="K43" s="242"/>
    </row>
    <row r="44" spans="1:16" s="2" customFormat="1" ht="25.5">
      <c r="A44" s="250"/>
      <c r="B44" s="156" t="s">
        <v>155</v>
      </c>
      <c r="C44" s="6">
        <v>130703</v>
      </c>
      <c r="D44" s="6">
        <f t="shared" si="1"/>
        <v>108919.16666666667</v>
      </c>
      <c r="E44" s="11" t="s">
        <v>108</v>
      </c>
      <c r="F44" s="12" t="s">
        <v>23</v>
      </c>
      <c r="G44" s="12" t="s">
        <v>16</v>
      </c>
      <c r="H44" s="12" t="s">
        <v>49</v>
      </c>
      <c r="I44" s="12" t="s">
        <v>105</v>
      </c>
      <c r="J44" s="244"/>
      <c r="K44" s="242"/>
    </row>
    <row r="45" spans="1:16" s="2" customFormat="1" ht="25.5">
      <c r="A45" s="250"/>
      <c r="B45" s="156" t="s">
        <v>156</v>
      </c>
      <c r="C45" s="6">
        <v>904660</v>
      </c>
      <c r="D45" s="6">
        <f t="shared" si="1"/>
        <v>753883.33333333337</v>
      </c>
      <c r="E45" s="11" t="s">
        <v>108</v>
      </c>
      <c r="F45" s="12" t="s">
        <v>23</v>
      </c>
      <c r="G45" s="12" t="s">
        <v>16</v>
      </c>
      <c r="H45" s="12" t="s">
        <v>49</v>
      </c>
      <c r="I45" s="12" t="s">
        <v>105</v>
      </c>
      <c r="J45" s="244"/>
      <c r="K45" s="242"/>
    </row>
    <row r="46" spans="1:16" s="2" customFormat="1" ht="38.25">
      <c r="A46" s="250"/>
      <c r="B46" s="156" t="s">
        <v>157</v>
      </c>
      <c r="C46" s="6">
        <v>652599</v>
      </c>
      <c r="D46" s="6">
        <f t="shared" si="1"/>
        <v>543832.5</v>
      </c>
      <c r="E46" s="11" t="s">
        <v>108</v>
      </c>
      <c r="F46" s="12" t="s">
        <v>23</v>
      </c>
      <c r="G46" s="12" t="s">
        <v>16</v>
      </c>
      <c r="H46" s="12" t="s">
        <v>49</v>
      </c>
      <c r="I46" s="12" t="s">
        <v>105</v>
      </c>
      <c r="J46" s="244"/>
      <c r="K46" s="242"/>
      <c r="P46" s="32"/>
    </row>
    <row r="47" spans="1:16" s="2" customFormat="1" ht="38.25">
      <c r="A47" s="250"/>
      <c r="B47" s="156" t="s">
        <v>158</v>
      </c>
      <c r="C47" s="6">
        <v>407160</v>
      </c>
      <c r="D47" s="6">
        <f t="shared" si="1"/>
        <v>339300</v>
      </c>
      <c r="E47" s="11" t="s">
        <v>108</v>
      </c>
      <c r="F47" s="12" t="s">
        <v>23</v>
      </c>
      <c r="G47" s="12" t="s">
        <v>16</v>
      </c>
      <c r="H47" s="12" t="s">
        <v>49</v>
      </c>
      <c r="I47" s="12" t="s">
        <v>105</v>
      </c>
      <c r="J47" s="244"/>
      <c r="K47" s="242"/>
    </row>
    <row r="48" spans="1:16" s="2" customFormat="1" ht="26.25" thickBot="1">
      <c r="A48" s="229"/>
      <c r="B48" s="155" t="s">
        <v>159</v>
      </c>
      <c r="C48" s="20">
        <v>139200</v>
      </c>
      <c r="D48" s="20">
        <f t="shared" si="1"/>
        <v>116000</v>
      </c>
      <c r="E48" s="11" t="s">
        <v>108</v>
      </c>
      <c r="F48" s="22" t="s">
        <v>23</v>
      </c>
      <c r="G48" s="12" t="s">
        <v>16</v>
      </c>
      <c r="H48" s="12" t="s">
        <v>49</v>
      </c>
      <c r="I48" s="12" t="s">
        <v>105</v>
      </c>
      <c r="J48" s="245"/>
      <c r="K48" s="243"/>
    </row>
    <row r="49" spans="1:15" s="2" customFormat="1" ht="25.5">
      <c r="A49" s="228">
        <v>7</v>
      </c>
      <c r="B49" s="64" t="s">
        <v>86</v>
      </c>
      <c r="C49" s="65">
        <f>C50</f>
        <v>688738</v>
      </c>
      <c r="D49" s="65">
        <f>D50</f>
        <v>573948.33333333337</v>
      </c>
      <c r="E49" s="40"/>
      <c r="F49" s="41"/>
      <c r="G49" s="41"/>
      <c r="H49" s="41"/>
      <c r="I49" s="41"/>
      <c r="J49" s="42"/>
      <c r="K49" s="43"/>
    </row>
    <row r="50" spans="1:15" s="2" customFormat="1" ht="125.25" customHeight="1" thickBot="1">
      <c r="A50" s="250"/>
      <c r="B50" s="154" t="s">
        <v>160</v>
      </c>
      <c r="C50" s="104">
        <v>688738</v>
      </c>
      <c r="D50" s="104">
        <f t="shared" si="1"/>
        <v>573948.33333333337</v>
      </c>
      <c r="E50" s="105" t="s">
        <v>35</v>
      </c>
      <c r="F50" s="101" t="s">
        <v>15</v>
      </c>
      <c r="G50" s="101" t="s">
        <v>16</v>
      </c>
      <c r="H50" s="101" t="s">
        <v>40</v>
      </c>
      <c r="I50" s="106" t="s">
        <v>118</v>
      </c>
      <c r="J50" s="101" t="s">
        <v>41</v>
      </c>
      <c r="K50" s="102" t="s">
        <v>39</v>
      </c>
    </row>
    <row r="51" spans="1:15" s="2" customFormat="1" ht="27" customHeight="1">
      <c r="A51" s="228">
        <v>8</v>
      </c>
      <c r="B51" s="158" t="s">
        <v>51</v>
      </c>
      <c r="C51" s="120">
        <f>C52</f>
        <v>1090472</v>
      </c>
      <c r="D51" s="120">
        <f>D52</f>
        <v>908726.66666666674</v>
      </c>
      <c r="E51" s="70"/>
      <c r="F51" s="41"/>
      <c r="G51" s="41"/>
      <c r="H51" s="41"/>
      <c r="I51" s="41"/>
      <c r="J51" s="41"/>
      <c r="K51" s="34"/>
    </row>
    <row r="52" spans="1:15" s="2" customFormat="1" ht="123" customHeight="1" thickBot="1">
      <c r="A52" s="229"/>
      <c r="B52" s="159" t="s">
        <v>161</v>
      </c>
      <c r="C52" s="36">
        <v>1090472</v>
      </c>
      <c r="D52" s="36">
        <f>C52/1.2</f>
        <v>908726.66666666674</v>
      </c>
      <c r="E52" s="37" t="s">
        <v>42</v>
      </c>
      <c r="F52" s="22" t="s">
        <v>15</v>
      </c>
      <c r="G52" s="22" t="s">
        <v>16</v>
      </c>
      <c r="H52" s="22" t="s">
        <v>40</v>
      </c>
      <c r="I52" s="22" t="s">
        <v>118</v>
      </c>
      <c r="J52" s="22" t="s">
        <v>41</v>
      </c>
      <c r="K52" s="38" t="s">
        <v>39</v>
      </c>
    </row>
    <row r="53" spans="1:15" s="2" customFormat="1" ht="22.5" customHeight="1" thickBot="1">
      <c r="A53" s="233">
        <v>9</v>
      </c>
      <c r="B53" s="162" t="s">
        <v>83</v>
      </c>
      <c r="C53" s="163">
        <f>C54+C55</f>
        <v>141652168</v>
      </c>
      <c r="D53" s="163">
        <f>D54+D55</f>
        <v>130243367.99999999</v>
      </c>
      <c r="E53" s="164"/>
      <c r="F53" s="126"/>
      <c r="G53" s="126"/>
      <c r="H53" s="126"/>
      <c r="I53" s="126"/>
      <c r="J53" s="126"/>
      <c r="K53" s="128"/>
    </row>
    <row r="54" spans="1:15" s="2" customFormat="1" ht="125.25" customHeight="1">
      <c r="A54" s="234"/>
      <c r="B54" s="161" t="s">
        <v>162</v>
      </c>
      <c r="C54" s="151">
        <v>132442884</v>
      </c>
      <c r="D54" s="151">
        <f>C54/1.08</f>
        <v>122632299.99999999</v>
      </c>
      <c r="E54" s="114" t="s">
        <v>110</v>
      </c>
      <c r="F54" s="244" t="s">
        <v>23</v>
      </c>
      <c r="G54" s="244" t="s">
        <v>31</v>
      </c>
      <c r="H54" s="244" t="s">
        <v>32</v>
      </c>
      <c r="I54" s="244" t="s">
        <v>17</v>
      </c>
      <c r="J54" s="244" t="s">
        <v>87</v>
      </c>
      <c r="K54" s="242" t="s">
        <v>84</v>
      </c>
    </row>
    <row r="55" spans="1:15" s="2" customFormat="1" ht="33" customHeight="1" thickBot="1">
      <c r="A55" s="160"/>
      <c r="B55" s="165" t="s">
        <v>163</v>
      </c>
      <c r="C55" s="36">
        <v>9209284</v>
      </c>
      <c r="D55" s="36">
        <v>7611068</v>
      </c>
      <c r="E55" s="37" t="s">
        <v>110</v>
      </c>
      <c r="F55" s="245"/>
      <c r="G55" s="245"/>
      <c r="H55" s="245"/>
      <c r="I55" s="245"/>
      <c r="J55" s="245"/>
      <c r="K55" s="243"/>
    </row>
    <row r="56" spans="1:15" s="2" customFormat="1" ht="33" customHeight="1" thickBot="1">
      <c r="A56" s="166"/>
      <c r="B56" s="175" t="s">
        <v>80</v>
      </c>
      <c r="C56" s="174">
        <f>C57+C60</f>
        <v>11500000</v>
      </c>
      <c r="D56" s="174">
        <f>D57+D60</f>
        <v>9583333.333333334</v>
      </c>
      <c r="E56" s="164"/>
      <c r="F56" s="126"/>
      <c r="G56" s="126"/>
      <c r="H56" s="126"/>
      <c r="I56" s="126"/>
      <c r="J56" s="126"/>
      <c r="K56" s="128"/>
    </row>
    <row r="57" spans="1:15" s="2" customFormat="1" ht="33" customHeight="1" thickBot="1">
      <c r="A57" s="233">
        <v>10</v>
      </c>
      <c r="B57" s="176" t="s">
        <v>98</v>
      </c>
      <c r="C57" s="174">
        <f>C59</f>
        <v>4000000</v>
      </c>
      <c r="D57" s="174">
        <f>D59</f>
        <v>3333333.3333333335</v>
      </c>
      <c r="E57" s="164"/>
      <c r="F57" s="126"/>
      <c r="G57" s="126"/>
      <c r="H57" s="126"/>
      <c r="I57" s="126"/>
      <c r="J57" s="126"/>
      <c r="K57" s="128"/>
    </row>
    <row r="58" spans="1:15" s="2" customFormat="1" ht="33" customHeight="1" thickBot="1">
      <c r="A58" s="234"/>
      <c r="B58" s="177" t="s">
        <v>98</v>
      </c>
      <c r="C58" s="178">
        <f>C59</f>
        <v>4000000</v>
      </c>
      <c r="D58" s="178">
        <f>D59</f>
        <v>3333333.3333333335</v>
      </c>
      <c r="E58" s="179"/>
      <c r="F58" s="42"/>
      <c r="G58" s="42"/>
      <c r="H58" s="42"/>
      <c r="I58" s="42"/>
      <c r="J58" s="42"/>
      <c r="K58" s="43"/>
    </row>
    <row r="59" spans="1:15" s="2" customFormat="1" ht="57.75" customHeight="1" thickBot="1">
      <c r="A59" s="235"/>
      <c r="B59" s="180" t="s">
        <v>164</v>
      </c>
      <c r="C59" s="167">
        <v>4000000</v>
      </c>
      <c r="D59" s="167">
        <f>C59/1.2</f>
        <v>3333333.3333333335</v>
      </c>
      <c r="E59" s="164" t="s">
        <v>111</v>
      </c>
      <c r="F59" s="126" t="s">
        <v>15</v>
      </c>
      <c r="G59" s="126" t="s">
        <v>112</v>
      </c>
      <c r="H59" s="126" t="s">
        <v>95</v>
      </c>
      <c r="I59" s="126" t="s">
        <v>113</v>
      </c>
      <c r="J59" s="126" t="s">
        <v>114</v>
      </c>
      <c r="K59" s="128" t="s">
        <v>115</v>
      </c>
    </row>
    <row r="60" spans="1:15" s="2" customFormat="1" ht="20.100000000000001" customHeight="1" thickBot="1">
      <c r="A60" s="230">
        <v>11</v>
      </c>
      <c r="B60" s="181" t="s">
        <v>43</v>
      </c>
      <c r="C60" s="182">
        <f>C61+C63</f>
        <v>7500000</v>
      </c>
      <c r="D60" s="182">
        <f>D61+D63</f>
        <v>6250000</v>
      </c>
      <c r="E60" s="183"/>
      <c r="F60" s="183"/>
      <c r="G60" s="183"/>
      <c r="H60" s="183"/>
      <c r="I60" s="183"/>
      <c r="J60" s="183"/>
      <c r="K60" s="184"/>
      <c r="O60" s="33"/>
    </row>
    <row r="61" spans="1:15" s="2" customFormat="1" ht="21" customHeight="1" thickBot="1">
      <c r="A61" s="231"/>
      <c r="B61" s="168" t="s">
        <v>116</v>
      </c>
      <c r="C61" s="152">
        <f>C62</f>
        <v>4800000</v>
      </c>
      <c r="D61" s="152">
        <f>D62</f>
        <v>4000000</v>
      </c>
      <c r="E61" s="129"/>
      <c r="F61" s="82"/>
      <c r="G61" s="82"/>
      <c r="H61" s="82"/>
      <c r="I61" s="82"/>
      <c r="J61" s="82"/>
      <c r="K61" s="128"/>
    </row>
    <row r="62" spans="1:15" s="2" customFormat="1" ht="120.75" customHeight="1" thickBot="1">
      <c r="A62" s="231"/>
      <c r="B62" s="169" t="s">
        <v>165</v>
      </c>
      <c r="C62" s="66">
        <v>4800000</v>
      </c>
      <c r="D62" s="66">
        <f>C62/1.2</f>
        <v>4000000</v>
      </c>
      <c r="E62" s="67" t="s">
        <v>44</v>
      </c>
      <c r="F62" s="107" t="s">
        <v>15</v>
      </c>
      <c r="G62" s="107" t="s">
        <v>122</v>
      </c>
      <c r="H62" s="107" t="s">
        <v>123</v>
      </c>
      <c r="I62" s="107" t="s">
        <v>124</v>
      </c>
      <c r="J62" s="107" t="s">
        <v>41</v>
      </c>
      <c r="K62" s="110" t="s">
        <v>48</v>
      </c>
    </row>
    <row r="63" spans="1:15" s="2" customFormat="1" ht="29.25" customHeight="1" thickBot="1">
      <c r="A63" s="231"/>
      <c r="B63" s="173" t="s">
        <v>117</v>
      </c>
      <c r="C63" s="163">
        <f>C64</f>
        <v>2700000</v>
      </c>
      <c r="D63" s="163">
        <f>D64</f>
        <v>2250000</v>
      </c>
      <c r="E63" s="164"/>
      <c r="F63" s="126"/>
      <c r="G63" s="126"/>
      <c r="H63" s="126"/>
      <c r="I63" s="126"/>
      <c r="J63" s="126"/>
      <c r="K63" s="128"/>
    </row>
    <row r="64" spans="1:15" s="2" customFormat="1" ht="118.5" customHeight="1" thickBot="1">
      <c r="A64" s="232"/>
      <c r="B64" s="170" t="s">
        <v>166</v>
      </c>
      <c r="C64" s="171">
        <v>2700000</v>
      </c>
      <c r="D64" s="171">
        <f>C64/1.2</f>
        <v>2250000</v>
      </c>
      <c r="E64" s="172" t="s">
        <v>46</v>
      </c>
      <c r="F64" s="108" t="s">
        <v>15</v>
      </c>
      <c r="G64" s="108" t="s">
        <v>125</v>
      </c>
      <c r="H64" s="108" t="s">
        <v>126</v>
      </c>
      <c r="I64" s="108" t="s">
        <v>118</v>
      </c>
      <c r="J64" s="108" t="s">
        <v>41</v>
      </c>
      <c r="K64" s="111" t="s">
        <v>47</v>
      </c>
    </row>
    <row r="65" spans="1:11" s="3" customFormat="1" ht="12.75"/>
    <row r="66" spans="1:11" s="112" customFormat="1" ht="12.75"/>
    <row r="67" spans="1:11" s="112" customFormat="1" ht="12.75"/>
    <row r="68" spans="1:11" s="3" customFormat="1" ht="12.75"/>
    <row r="69" spans="1:11" s="3" customFormat="1" ht="12.75"/>
    <row r="70" spans="1:11" s="3" customFormat="1" ht="12.75"/>
    <row r="71" spans="1:11" s="3" customFormat="1" ht="12.75">
      <c r="A71" s="56"/>
      <c r="C71" s="56"/>
      <c r="D71" s="56"/>
      <c r="E71" s="57"/>
      <c r="F71" s="2"/>
      <c r="G71" s="2"/>
      <c r="H71" s="2"/>
      <c r="I71" s="2"/>
    </row>
    <row r="72" spans="1:11" s="3" customFormat="1" ht="12.75">
      <c r="A72" s="56"/>
      <c r="C72" s="56"/>
      <c r="D72" s="56"/>
      <c r="E72" s="57"/>
      <c r="F72" s="2"/>
      <c r="G72" s="2"/>
      <c r="H72" s="2"/>
      <c r="I72" s="2"/>
    </row>
    <row r="73" spans="1:11" s="3" customFormat="1" ht="12.75">
      <c r="A73" s="56"/>
      <c r="C73" s="56"/>
      <c r="D73" s="56"/>
      <c r="E73" s="57"/>
      <c r="F73" s="2"/>
      <c r="G73" s="2"/>
      <c r="H73" s="2"/>
      <c r="I73" s="2"/>
    </row>
    <row r="74" spans="1:11" s="3" customFormat="1">
      <c r="A74" s="56"/>
      <c r="B74" s="3" t="s">
        <v>82</v>
      </c>
      <c r="C74" s="56"/>
      <c r="D74" s="56"/>
      <c r="E74" s="57"/>
      <c r="F74" s="2"/>
      <c r="G74" s="2"/>
      <c r="H74" s="2"/>
      <c r="I74" s="2"/>
      <c r="J74" s="247" t="s">
        <v>91</v>
      </c>
      <c r="K74" s="247"/>
    </row>
    <row r="75" spans="1:11" s="3" customFormat="1" ht="12.75">
      <c r="A75" s="56"/>
      <c r="B75" s="94">
        <v>41581</v>
      </c>
      <c r="C75" s="56"/>
      <c r="D75" s="56"/>
      <c r="E75" s="57"/>
      <c r="F75" s="2"/>
      <c r="G75" s="2"/>
      <c r="H75" s="2"/>
      <c r="I75" s="2"/>
    </row>
    <row r="76" spans="1:11" s="3" customFormat="1" ht="12.75">
      <c r="A76" s="56"/>
      <c r="C76" s="56"/>
      <c r="D76" s="56"/>
      <c r="E76" s="57"/>
      <c r="F76" s="2"/>
      <c r="G76" s="2"/>
      <c r="H76" s="2"/>
      <c r="I76" s="2"/>
    </row>
    <row r="77" spans="1:11" s="3" customFormat="1" ht="12.75">
      <c r="A77" s="56"/>
      <c r="C77" s="56"/>
      <c r="D77" s="56"/>
      <c r="E77" s="57"/>
      <c r="F77" s="2"/>
      <c r="G77" s="2"/>
      <c r="H77" s="2"/>
      <c r="I77" s="2"/>
    </row>
    <row r="78" spans="1:11" s="3" customFormat="1" ht="12.75">
      <c r="A78" s="56"/>
      <c r="C78" s="56"/>
      <c r="D78" s="56"/>
      <c r="E78" s="57"/>
      <c r="F78" s="2"/>
      <c r="G78" s="2"/>
      <c r="H78" s="2"/>
      <c r="I78" s="2"/>
    </row>
    <row r="79" spans="1:11" s="3" customFormat="1" ht="12.75">
      <c r="A79" s="56"/>
      <c r="C79" s="56"/>
      <c r="D79" s="56"/>
      <c r="E79" s="57"/>
      <c r="F79" s="2"/>
      <c r="G79" s="2"/>
      <c r="H79" s="2"/>
      <c r="I79" s="2"/>
    </row>
    <row r="80" spans="1:11" s="3" customFormat="1" ht="12.75">
      <c r="A80" s="56"/>
      <c r="C80" s="56"/>
      <c r="D80" s="56"/>
      <c r="E80" s="57"/>
      <c r="F80" s="2"/>
      <c r="G80" s="2"/>
      <c r="H80" s="2"/>
      <c r="I80" s="2"/>
    </row>
    <row r="81" spans="1:9" s="3" customFormat="1" ht="12.75">
      <c r="A81" s="56"/>
      <c r="C81" s="56"/>
      <c r="D81" s="56"/>
      <c r="E81" s="57"/>
      <c r="F81" s="2"/>
      <c r="G81" s="2"/>
      <c r="H81" s="2"/>
      <c r="I81" s="2"/>
    </row>
    <row r="82" spans="1:9" s="3" customFormat="1" ht="12.75">
      <c r="A82" s="56"/>
      <c r="C82" s="56"/>
      <c r="D82" s="56"/>
      <c r="E82" s="57"/>
      <c r="F82" s="2"/>
      <c r="G82" s="2"/>
      <c r="H82" s="2"/>
      <c r="I82" s="2"/>
    </row>
    <row r="83" spans="1:9" s="3" customFormat="1" ht="12.75">
      <c r="A83" s="56"/>
      <c r="C83" s="56"/>
      <c r="D83" s="56"/>
      <c r="E83" s="57"/>
      <c r="F83" s="2"/>
      <c r="G83" s="2"/>
      <c r="H83" s="2"/>
      <c r="I83" s="2"/>
    </row>
    <row r="84" spans="1:9" s="3" customFormat="1" ht="12.75">
      <c r="A84" s="56"/>
      <c r="C84" s="56"/>
      <c r="D84" s="56"/>
      <c r="E84" s="57"/>
      <c r="F84" s="2"/>
      <c r="G84" s="2"/>
      <c r="H84" s="2"/>
      <c r="I84" s="2"/>
    </row>
    <row r="85" spans="1:9" s="3" customFormat="1" ht="12.75">
      <c r="A85" s="56"/>
      <c r="C85" s="56"/>
      <c r="D85" s="56"/>
      <c r="E85" s="57"/>
      <c r="F85" s="2"/>
      <c r="G85" s="2"/>
      <c r="H85" s="2"/>
      <c r="I85" s="2"/>
    </row>
    <row r="86" spans="1:9" s="3" customFormat="1" ht="12.75">
      <c r="A86" s="56"/>
      <c r="C86" s="56"/>
      <c r="D86" s="56"/>
      <c r="E86" s="57"/>
      <c r="F86" s="2"/>
      <c r="G86" s="2"/>
      <c r="H86" s="2"/>
      <c r="I86" s="2"/>
    </row>
    <row r="87" spans="1:9" s="3" customFormat="1" ht="12.75">
      <c r="A87" s="56"/>
      <c r="C87" s="56"/>
      <c r="D87" s="56"/>
      <c r="E87" s="57"/>
      <c r="F87" s="2"/>
      <c r="G87" s="2"/>
      <c r="H87" s="2"/>
      <c r="I87" s="2"/>
    </row>
    <row r="88" spans="1:9" s="3" customFormat="1" ht="12.75">
      <c r="A88" s="56"/>
      <c r="C88" s="56"/>
      <c r="D88" s="56"/>
      <c r="E88" s="57"/>
      <c r="F88" s="2"/>
      <c r="G88" s="2"/>
      <c r="H88" s="2"/>
      <c r="I88" s="2"/>
    </row>
    <row r="89" spans="1:9" s="3" customFormat="1" ht="12.75">
      <c r="A89" s="56"/>
      <c r="C89" s="56"/>
      <c r="D89" s="56"/>
      <c r="E89" s="57"/>
      <c r="F89" s="2"/>
      <c r="G89" s="2"/>
      <c r="H89" s="2"/>
      <c r="I89" s="2"/>
    </row>
    <row r="90" spans="1:9" s="3" customFormat="1" ht="12.75">
      <c r="A90" s="56"/>
      <c r="C90" s="56"/>
      <c r="D90" s="56"/>
      <c r="E90" s="57"/>
      <c r="F90" s="2"/>
      <c r="G90" s="2"/>
      <c r="H90" s="2"/>
      <c r="I90" s="2"/>
    </row>
    <row r="91" spans="1:9" s="3" customFormat="1" ht="12.75">
      <c r="A91" s="56"/>
      <c r="C91" s="56"/>
      <c r="D91" s="56"/>
      <c r="E91" s="57"/>
      <c r="F91" s="2"/>
      <c r="G91" s="2"/>
      <c r="H91" s="2"/>
      <c r="I91" s="2"/>
    </row>
    <row r="92" spans="1:9" s="3" customFormat="1" ht="12.75">
      <c r="A92" s="56"/>
      <c r="C92" s="56"/>
      <c r="D92" s="56"/>
      <c r="E92" s="57"/>
      <c r="F92" s="2"/>
      <c r="G92" s="2"/>
      <c r="H92" s="2"/>
      <c r="I92" s="2"/>
    </row>
    <row r="93" spans="1:9" s="3" customFormat="1" ht="12.75">
      <c r="A93" s="56"/>
      <c r="C93" s="56"/>
      <c r="D93" s="56"/>
      <c r="E93" s="57"/>
      <c r="F93" s="2"/>
      <c r="G93" s="2"/>
      <c r="H93" s="2"/>
      <c r="I93" s="2"/>
    </row>
    <row r="94" spans="1:9" s="3" customFormat="1" ht="12.75">
      <c r="A94" s="56"/>
      <c r="C94" s="56"/>
      <c r="D94" s="56"/>
      <c r="E94" s="57"/>
      <c r="F94" s="2"/>
      <c r="G94" s="2"/>
      <c r="H94" s="2"/>
      <c r="I94" s="2"/>
    </row>
    <row r="95" spans="1:9" s="3" customFormat="1" ht="12.75">
      <c r="A95" s="56"/>
      <c r="C95" s="56"/>
      <c r="D95" s="56"/>
      <c r="E95" s="57"/>
      <c r="F95" s="2"/>
      <c r="G95" s="2"/>
      <c r="H95" s="2"/>
      <c r="I95" s="2"/>
    </row>
    <row r="96" spans="1:9" s="3" customFormat="1" ht="12.75">
      <c r="A96" s="56"/>
      <c r="C96" s="56"/>
      <c r="D96" s="56"/>
      <c r="E96" s="57"/>
      <c r="F96" s="2"/>
      <c r="G96" s="2"/>
      <c r="H96" s="2"/>
      <c r="I96" s="2"/>
    </row>
    <row r="97" spans="1:9" s="3" customFormat="1" ht="12.75">
      <c r="A97" s="56"/>
      <c r="C97" s="56"/>
      <c r="D97" s="56"/>
      <c r="E97" s="57"/>
      <c r="F97" s="2"/>
      <c r="G97" s="2"/>
      <c r="H97" s="2"/>
      <c r="I97" s="2"/>
    </row>
    <row r="98" spans="1:9" s="3" customFormat="1" ht="12.75">
      <c r="A98" s="56"/>
      <c r="C98" s="56"/>
      <c r="D98" s="56"/>
      <c r="E98" s="57"/>
      <c r="F98" s="2"/>
      <c r="G98" s="2"/>
      <c r="H98" s="2"/>
      <c r="I98" s="2"/>
    </row>
    <row r="99" spans="1:9" s="3" customFormat="1" ht="12.75">
      <c r="A99" s="56"/>
      <c r="C99" s="56"/>
      <c r="D99" s="56"/>
      <c r="E99" s="57"/>
      <c r="F99" s="2"/>
      <c r="G99" s="2"/>
      <c r="H99" s="2"/>
      <c r="I99" s="2"/>
    </row>
    <row r="100" spans="1:9" s="3" customFormat="1" ht="12.75">
      <c r="A100" s="56"/>
      <c r="C100" s="56"/>
      <c r="D100" s="56"/>
      <c r="E100" s="57"/>
      <c r="F100" s="2"/>
      <c r="G100" s="2"/>
      <c r="H100" s="2"/>
      <c r="I100" s="2"/>
    </row>
    <row r="101" spans="1:9" s="3" customFormat="1" ht="12.75">
      <c r="A101" s="56"/>
      <c r="C101" s="56"/>
      <c r="D101" s="56"/>
      <c r="E101" s="57"/>
      <c r="F101" s="2"/>
      <c r="G101" s="2"/>
      <c r="H101" s="2"/>
      <c r="I101" s="2"/>
    </row>
    <row r="102" spans="1:9" s="3" customFormat="1" ht="12.75">
      <c r="A102" s="56"/>
      <c r="C102" s="56"/>
      <c r="D102" s="56"/>
      <c r="E102" s="57"/>
      <c r="F102" s="2"/>
      <c r="G102" s="2"/>
      <c r="H102" s="2"/>
      <c r="I102" s="2"/>
    </row>
  </sheetData>
  <mergeCells count="28">
    <mergeCell ref="B1:K1"/>
    <mergeCell ref="J74:K74"/>
    <mergeCell ref="A16:A21"/>
    <mergeCell ref="C3:I3"/>
    <mergeCell ref="A53:A54"/>
    <mergeCell ref="D5:E5"/>
    <mergeCell ref="G5:I5"/>
    <mergeCell ref="A23:A26"/>
    <mergeCell ref="J24:J26"/>
    <mergeCell ref="K24:K26"/>
    <mergeCell ref="A49:A50"/>
    <mergeCell ref="A31:A48"/>
    <mergeCell ref="J28:J30"/>
    <mergeCell ref="J37:J48"/>
    <mergeCell ref="K37:K48"/>
    <mergeCell ref="A14:A15"/>
    <mergeCell ref="K28:K30"/>
    <mergeCell ref="K54:K55"/>
    <mergeCell ref="F54:F55"/>
    <mergeCell ref="G54:G55"/>
    <mergeCell ref="H54:H55"/>
    <mergeCell ref="I54:I55"/>
    <mergeCell ref="J54:J55"/>
    <mergeCell ref="A51:A52"/>
    <mergeCell ref="A60:A64"/>
    <mergeCell ref="A57:A59"/>
    <mergeCell ref="A9:A13"/>
    <mergeCell ref="A27:A30"/>
  </mergeCells>
  <printOptions horizontalCentered="1"/>
  <pageMargins left="0.31496062992125984" right="0.31496062992125984" top="0.94488188976377963" bottom="0.74803149606299213" header="0" footer="0"/>
  <pageSetup paperSize="9" scale="95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4:A9"/>
  <sheetViews>
    <sheetView workbookViewId="0">
      <selection activeCell="A10" sqref="A10"/>
    </sheetView>
  </sheetViews>
  <sheetFormatPr defaultRowHeight="15"/>
  <cols>
    <col min="1" max="1" width="30.33203125" style="103" customWidth="1"/>
  </cols>
  <sheetData>
    <row r="4" spans="1:1">
      <c r="A4" s="103">
        <v>8219954</v>
      </c>
    </row>
    <row r="5" spans="1:1">
      <c r="A5" s="103">
        <f>A4/1.08</f>
        <v>7611068.5185185177</v>
      </c>
    </row>
    <row r="8" spans="1:1">
      <c r="A8" s="103">
        <v>126434820</v>
      </c>
    </row>
    <row r="9" spans="1:1">
      <c r="A9" s="103">
        <f>A8-A4</f>
        <v>118214866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M50"/>
  <sheetViews>
    <sheetView tabSelected="1" workbookViewId="0">
      <selection activeCell="B25" sqref="B25"/>
    </sheetView>
  </sheetViews>
  <sheetFormatPr defaultRowHeight="15"/>
  <cols>
    <col min="1" max="1" width="5.77734375" customWidth="1"/>
    <col min="2" max="2" width="20.77734375" customWidth="1"/>
    <col min="3" max="4" width="10.77734375" style="4" customWidth="1"/>
    <col min="10" max="10" width="11.88671875" customWidth="1"/>
    <col min="11" max="11" width="18.77734375" customWidth="1"/>
  </cols>
  <sheetData>
    <row r="2" spans="1:11">
      <c r="B2" s="246" t="s">
        <v>92</v>
      </c>
      <c r="C2" s="246"/>
      <c r="D2" s="246"/>
      <c r="E2" s="246"/>
      <c r="F2" s="246"/>
      <c r="G2" s="246"/>
      <c r="H2" s="246"/>
      <c r="I2" s="246"/>
      <c r="J2" s="246"/>
    </row>
    <row r="4" spans="1:11" ht="15.75" thickBot="1"/>
    <row r="5" spans="1:11" ht="51">
      <c r="A5" s="85" t="s">
        <v>0</v>
      </c>
      <c r="B5" s="86" t="s">
        <v>1</v>
      </c>
      <c r="C5" s="87" t="s">
        <v>2</v>
      </c>
      <c r="D5" s="248" t="s">
        <v>3</v>
      </c>
      <c r="E5" s="248"/>
      <c r="F5" s="86" t="s">
        <v>6</v>
      </c>
      <c r="G5" s="248" t="s">
        <v>7</v>
      </c>
      <c r="H5" s="248"/>
      <c r="I5" s="248"/>
      <c r="J5" s="86" t="s">
        <v>8</v>
      </c>
      <c r="K5" s="88" t="s">
        <v>12</v>
      </c>
    </row>
    <row r="6" spans="1:11" ht="39" thickBot="1">
      <c r="A6" s="89"/>
      <c r="B6" s="90"/>
      <c r="C6" s="91"/>
      <c r="D6" s="91" t="s">
        <v>4</v>
      </c>
      <c r="E6" s="92" t="s">
        <v>5</v>
      </c>
      <c r="F6" s="90"/>
      <c r="G6" s="90" t="s">
        <v>9</v>
      </c>
      <c r="H6" s="90" t="s">
        <v>10</v>
      </c>
      <c r="I6" s="90" t="s">
        <v>11</v>
      </c>
      <c r="J6" s="90"/>
      <c r="K6" s="93"/>
    </row>
    <row r="7" spans="1:11" ht="15.75" thickBot="1">
      <c r="A7" s="75"/>
      <c r="B7" s="197" t="s">
        <v>81</v>
      </c>
      <c r="C7" s="198">
        <f>C8+C10+C16+C19+C25+C36+C40</f>
        <v>36149996</v>
      </c>
      <c r="D7" s="198">
        <f>D8+D10+D16+D19+D25+D36+D40</f>
        <v>31529908.111111116</v>
      </c>
      <c r="E7" s="199"/>
      <c r="F7" s="197"/>
      <c r="G7" s="197"/>
      <c r="H7" s="197"/>
      <c r="I7" s="197"/>
      <c r="J7" s="197"/>
      <c r="K7" s="200"/>
    </row>
    <row r="8" spans="1:11" ht="25.5">
      <c r="A8" s="251">
        <v>1</v>
      </c>
      <c r="B8" s="204" t="s">
        <v>167</v>
      </c>
      <c r="C8" s="205">
        <f>C9</f>
        <v>2145922</v>
      </c>
      <c r="D8" s="205">
        <f>D9</f>
        <v>2145922</v>
      </c>
      <c r="E8" s="206"/>
      <c r="F8" s="207"/>
      <c r="G8" s="207"/>
      <c r="H8" s="207"/>
      <c r="I8" s="207"/>
      <c r="J8" s="207"/>
      <c r="K8" s="208"/>
    </row>
    <row r="9" spans="1:11" ht="39" thickBot="1">
      <c r="A9" s="237"/>
      <c r="B9" s="211" t="s">
        <v>168</v>
      </c>
      <c r="C9" s="225">
        <v>2145922</v>
      </c>
      <c r="D9" s="260">
        <v>2145922</v>
      </c>
      <c r="E9" s="212" t="s">
        <v>170</v>
      </c>
      <c r="F9" s="39" t="s">
        <v>174</v>
      </c>
      <c r="G9" s="213"/>
      <c r="H9" s="213"/>
      <c r="I9" s="213"/>
      <c r="J9" s="213"/>
      <c r="K9" s="214" t="s">
        <v>169</v>
      </c>
    </row>
    <row r="10" spans="1:11" ht="15.75" thickBot="1">
      <c r="A10" s="251">
        <v>2</v>
      </c>
      <c r="B10" s="261" t="s">
        <v>171</v>
      </c>
      <c r="C10" s="266">
        <f>C11+C13</f>
        <v>18637990</v>
      </c>
      <c r="D10" s="152">
        <f>D11+D13</f>
        <v>16156701.11111111</v>
      </c>
      <c r="E10" s="220"/>
      <c r="F10" s="82"/>
      <c r="G10" s="76"/>
      <c r="H10" s="76"/>
      <c r="I10" s="76"/>
      <c r="J10" s="76"/>
      <c r="K10" s="221"/>
    </row>
    <row r="11" spans="1:11" ht="15" customHeight="1">
      <c r="A11" s="236"/>
      <c r="B11" s="262" t="s">
        <v>172</v>
      </c>
      <c r="C11" s="267">
        <f>C12</f>
        <v>2037386</v>
      </c>
      <c r="D11" s="55">
        <f>D12</f>
        <v>1697821.6666666667</v>
      </c>
      <c r="E11" s="216"/>
      <c r="F11" s="16"/>
      <c r="G11" s="207"/>
      <c r="H11" s="207"/>
      <c r="I11" s="207"/>
      <c r="J11" s="207"/>
      <c r="K11" s="252" t="s">
        <v>66</v>
      </c>
    </row>
    <row r="12" spans="1:11" ht="25.5">
      <c r="A12" s="236"/>
      <c r="B12" s="217" t="s">
        <v>177</v>
      </c>
      <c r="C12" s="215">
        <v>2037386</v>
      </c>
      <c r="D12" s="202">
        <f>C12/1.2</f>
        <v>1697821.6666666667</v>
      </c>
      <c r="E12" s="203">
        <v>421210</v>
      </c>
      <c r="F12" s="39" t="s">
        <v>174</v>
      </c>
      <c r="G12" s="201"/>
      <c r="H12" s="201"/>
      <c r="I12" s="201"/>
      <c r="J12" s="201"/>
      <c r="K12" s="253"/>
    </row>
    <row r="13" spans="1:11">
      <c r="A13" s="236"/>
      <c r="B13" s="263" t="s">
        <v>173</v>
      </c>
      <c r="C13" s="264">
        <f>C15+C14</f>
        <v>16600604</v>
      </c>
      <c r="D13" s="265">
        <f>D14+D15</f>
        <v>14458879.444444444</v>
      </c>
      <c r="E13" s="203"/>
      <c r="F13" s="7"/>
      <c r="G13" s="201"/>
      <c r="H13" s="201"/>
      <c r="I13" s="201"/>
      <c r="J13" s="201"/>
      <c r="K13" s="253"/>
    </row>
    <row r="14" spans="1:11" ht="25.5">
      <c r="A14" s="236"/>
      <c r="B14" s="217" t="s">
        <v>178</v>
      </c>
      <c r="C14" s="215">
        <v>6750462</v>
      </c>
      <c r="D14" s="202">
        <f>C14/1.08</f>
        <v>6250427.7777777771</v>
      </c>
      <c r="E14" s="203">
        <v>421221</v>
      </c>
      <c r="F14" s="39" t="s">
        <v>174</v>
      </c>
      <c r="G14" s="201"/>
      <c r="H14" s="201"/>
      <c r="I14" s="201"/>
      <c r="J14" s="201"/>
      <c r="K14" s="253"/>
    </row>
    <row r="15" spans="1:11" ht="26.25" thickBot="1">
      <c r="A15" s="237"/>
      <c r="B15" s="224" t="s">
        <v>179</v>
      </c>
      <c r="C15" s="225">
        <v>9850142</v>
      </c>
      <c r="D15" s="226">
        <f>C15/1.2</f>
        <v>8208451.666666667</v>
      </c>
      <c r="E15" s="212">
        <v>421224</v>
      </c>
      <c r="F15" s="39" t="s">
        <v>174</v>
      </c>
      <c r="G15" s="213"/>
      <c r="H15" s="213"/>
      <c r="I15" s="213"/>
      <c r="J15" s="213"/>
      <c r="K15" s="254"/>
    </row>
    <row r="16" spans="1:11">
      <c r="A16" s="251">
        <v>3</v>
      </c>
      <c r="B16" s="222" t="s">
        <v>175</v>
      </c>
      <c r="C16" s="227">
        <f>C17+C18</f>
        <v>1481820</v>
      </c>
      <c r="D16" s="65">
        <f>D17+D18</f>
        <v>1234850</v>
      </c>
      <c r="E16" s="216"/>
      <c r="F16" s="16"/>
      <c r="G16" s="207"/>
      <c r="H16" s="207"/>
      <c r="I16" s="207"/>
      <c r="J16" s="207"/>
      <c r="K16" s="252" t="s">
        <v>66</v>
      </c>
    </row>
    <row r="17" spans="1:13" ht="25.5" customHeight="1" thickBot="1">
      <c r="A17" s="236"/>
      <c r="B17" s="217" t="s">
        <v>180</v>
      </c>
      <c r="C17" s="215">
        <v>954202</v>
      </c>
      <c r="D17" s="202">
        <f>C17/1.2</f>
        <v>795168.33333333337</v>
      </c>
      <c r="E17" s="203">
        <v>421311</v>
      </c>
      <c r="F17" s="19" t="s">
        <v>174</v>
      </c>
      <c r="G17" s="201"/>
      <c r="H17" s="201"/>
      <c r="I17" s="201"/>
      <c r="J17" s="201"/>
      <c r="K17" s="253"/>
    </row>
    <row r="18" spans="1:13" ht="26.25" customHeight="1" thickBot="1">
      <c r="A18" s="237"/>
      <c r="B18" s="218" t="s">
        <v>181</v>
      </c>
      <c r="C18" s="219">
        <v>527618</v>
      </c>
      <c r="D18" s="209">
        <f>C18/1.2</f>
        <v>439681.66666666669</v>
      </c>
      <c r="E18" s="210">
        <v>421324</v>
      </c>
      <c r="F18" s="19" t="s">
        <v>174</v>
      </c>
      <c r="G18" s="90"/>
      <c r="H18" s="90"/>
      <c r="I18" s="90"/>
      <c r="J18" s="90"/>
      <c r="K18" s="254"/>
    </row>
    <row r="19" spans="1:13" s="3" customFormat="1" ht="13.5" thickBot="1">
      <c r="A19" s="268">
        <v>4</v>
      </c>
      <c r="B19" s="146" t="s">
        <v>68</v>
      </c>
      <c r="C19" s="147">
        <f>SUM(C20:C24)</f>
        <v>7654978</v>
      </c>
      <c r="D19" s="147">
        <f>SUM(D20:D24)</f>
        <v>6801363.333333334</v>
      </c>
      <c r="E19" s="81"/>
      <c r="F19" s="81"/>
      <c r="G19" s="81"/>
      <c r="H19" s="81"/>
      <c r="I19" s="81"/>
      <c r="J19" s="81"/>
      <c r="K19" s="272"/>
    </row>
    <row r="20" spans="1:13" s="3" customFormat="1" ht="51">
      <c r="A20" s="256"/>
      <c r="B20" s="269" t="s">
        <v>182</v>
      </c>
      <c r="C20" s="270">
        <v>3099090</v>
      </c>
      <c r="D20" s="270">
        <f>C20/1.2</f>
        <v>2582575</v>
      </c>
      <c r="E20" s="26">
        <v>423221</v>
      </c>
      <c r="F20" s="15"/>
      <c r="G20" s="26"/>
      <c r="H20" s="26"/>
      <c r="I20" s="26"/>
      <c r="J20" s="26"/>
      <c r="K20" s="271" t="s">
        <v>69</v>
      </c>
      <c r="M20" s="56"/>
    </row>
    <row r="21" spans="1:13" s="3" customFormat="1" ht="63.75">
      <c r="A21" s="256"/>
      <c r="B21" s="79" t="s">
        <v>201</v>
      </c>
      <c r="C21" s="9">
        <v>910598</v>
      </c>
      <c r="D21" s="9">
        <f>C21/1.2</f>
        <v>758831.66666666674</v>
      </c>
      <c r="E21" s="10">
        <v>423322</v>
      </c>
      <c r="F21" s="7" t="s">
        <v>67</v>
      </c>
      <c r="G21" s="10"/>
      <c r="H21" s="10"/>
      <c r="I21" s="10"/>
      <c r="J21" s="10"/>
      <c r="K21" s="73" t="s">
        <v>88</v>
      </c>
    </row>
    <row r="22" spans="1:13" s="3" customFormat="1" ht="38.25">
      <c r="A22" s="256"/>
      <c r="B22" s="79" t="s">
        <v>183</v>
      </c>
      <c r="C22" s="9">
        <v>1112000</v>
      </c>
      <c r="D22" s="9">
        <f>C22/1.2</f>
        <v>926666.66666666674</v>
      </c>
      <c r="E22" s="10">
        <v>423392</v>
      </c>
      <c r="F22" s="7" t="s">
        <v>67</v>
      </c>
      <c r="G22" s="10"/>
      <c r="H22" s="10"/>
      <c r="I22" s="10"/>
      <c r="J22" s="10"/>
      <c r="K22" s="73" t="s">
        <v>89</v>
      </c>
    </row>
    <row r="23" spans="1:13" s="3" customFormat="1" ht="38.25">
      <c r="A23" s="256"/>
      <c r="B23" s="79" t="s">
        <v>202</v>
      </c>
      <c r="C23" s="9">
        <v>499442</v>
      </c>
      <c r="D23" s="9">
        <f>C23</f>
        <v>499442</v>
      </c>
      <c r="E23" s="10">
        <v>425391</v>
      </c>
      <c r="F23" s="10"/>
      <c r="G23" s="10"/>
      <c r="H23" s="10"/>
      <c r="I23" s="10"/>
      <c r="J23" s="10"/>
      <c r="K23" s="73" t="s">
        <v>70</v>
      </c>
    </row>
    <row r="24" spans="1:13" s="3" customFormat="1" ht="39" thickBot="1">
      <c r="A24" s="256"/>
      <c r="B24" s="79" t="s">
        <v>203</v>
      </c>
      <c r="C24" s="9">
        <v>2033848</v>
      </c>
      <c r="D24" s="9">
        <f>C24</f>
        <v>2033848</v>
      </c>
      <c r="E24" s="10">
        <v>423599</v>
      </c>
      <c r="F24" s="10"/>
      <c r="G24" s="10"/>
      <c r="H24" s="10"/>
      <c r="I24" s="10"/>
      <c r="J24" s="10"/>
      <c r="K24" s="73" t="s">
        <v>176</v>
      </c>
    </row>
    <row r="25" spans="1:13" s="3" customFormat="1" ht="39" thickBot="1">
      <c r="A25" s="255">
        <v>5</v>
      </c>
      <c r="B25" s="71" t="s">
        <v>58</v>
      </c>
      <c r="C25" s="84">
        <f>SUM(C26:C35)</f>
        <v>4465826</v>
      </c>
      <c r="D25" s="84">
        <f>SUM(D26:D35)</f>
        <v>3721521.6666666665</v>
      </c>
      <c r="E25" s="72"/>
      <c r="F25" s="72"/>
      <c r="G25" s="72"/>
      <c r="H25" s="72"/>
      <c r="I25" s="72"/>
      <c r="J25" s="72"/>
      <c r="K25" s="77"/>
    </row>
    <row r="26" spans="1:13" s="3" customFormat="1" ht="51">
      <c r="A26" s="256"/>
      <c r="B26" s="78" t="s">
        <v>185</v>
      </c>
      <c r="C26" s="83">
        <v>306603</v>
      </c>
      <c r="D26" s="83">
        <f>C26/1.2</f>
        <v>255502.5</v>
      </c>
      <c r="E26" s="16">
        <v>425111</v>
      </c>
      <c r="F26" s="16" t="s">
        <v>67</v>
      </c>
      <c r="G26" s="16"/>
      <c r="H26" s="16"/>
      <c r="I26" s="16"/>
      <c r="J26" s="16"/>
      <c r="K26" s="18" t="s">
        <v>71</v>
      </c>
    </row>
    <row r="27" spans="1:13" s="3" customFormat="1" ht="51">
      <c r="A27" s="256"/>
      <c r="B27" s="79" t="s">
        <v>186</v>
      </c>
      <c r="C27" s="6">
        <v>669088</v>
      </c>
      <c r="D27" s="6">
        <f>$C27/1.2</f>
        <v>557573.33333333337</v>
      </c>
      <c r="E27" s="7">
        <v>425112</v>
      </c>
      <c r="F27" s="7" t="s">
        <v>67</v>
      </c>
      <c r="G27" s="7"/>
      <c r="H27" s="7"/>
      <c r="I27" s="7"/>
      <c r="J27" s="7"/>
      <c r="K27" s="73" t="s">
        <v>71</v>
      </c>
    </row>
    <row r="28" spans="1:13" s="3" customFormat="1" ht="51">
      <c r="A28" s="256"/>
      <c r="B28" s="79" t="s">
        <v>187</v>
      </c>
      <c r="C28" s="6">
        <v>1563094</v>
      </c>
      <c r="D28" s="6">
        <f t="shared" ref="D28:D35" si="0">$C28/1.2</f>
        <v>1302578.3333333335</v>
      </c>
      <c r="E28" s="7">
        <v>425113</v>
      </c>
      <c r="F28" s="7" t="s">
        <v>184</v>
      </c>
      <c r="G28" s="7"/>
      <c r="H28" s="7"/>
      <c r="I28" s="7"/>
      <c r="J28" s="7"/>
      <c r="K28" s="73" t="s">
        <v>71</v>
      </c>
    </row>
    <row r="29" spans="1:13" s="3" customFormat="1" ht="51">
      <c r="A29" s="256"/>
      <c r="B29" s="79" t="s">
        <v>188</v>
      </c>
      <c r="C29" s="6">
        <v>48768</v>
      </c>
      <c r="D29" s="6">
        <f>C29/1.2</f>
        <v>40640</v>
      </c>
      <c r="E29" s="7">
        <v>425114</v>
      </c>
      <c r="F29" s="7" t="s">
        <v>67</v>
      </c>
      <c r="G29" s="7"/>
      <c r="H29" s="7"/>
      <c r="I29" s="7"/>
      <c r="J29" s="7"/>
      <c r="K29" s="73" t="s">
        <v>71</v>
      </c>
    </row>
    <row r="30" spans="1:13" s="3" customFormat="1" ht="51">
      <c r="A30" s="256"/>
      <c r="B30" s="79" t="s">
        <v>189</v>
      </c>
      <c r="C30" s="6">
        <v>396267</v>
      </c>
      <c r="D30" s="6">
        <f t="shared" si="0"/>
        <v>330222.5</v>
      </c>
      <c r="E30" s="7">
        <v>425115</v>
      </c>
      <c r="F30" s="7" t="s">
        <v>67</v>
      </c>
      <c r="G30" s="7"/>
      <c r="H30" s="7"/>
      <c r="I30" s="7"/>
      <c r="J30" s="7"/>
      <c r="K30" s="73" t="s">
        <v>71</v>
      </c>
    </row>
    <row r="31" spans="1:13" s="3" customFormat="1" ht="51">
      <c r="A31" s="256"/>
      <c r="B31" s="79" t="s">
        <v>190</v>
      </c>
      <c r="C31" s="6">
        <v>322040</v>
      </c>
      <c r="D31" s="6">
        <f t="shared" si="0"/>
        <v>268366.66666666669</v>
      </c>
      <c r="E31" s="7">
        <v>425116</v>
      </c>
      <c r="F31" s="7" t="s">
        <v>67</v>
      </c>
      <c r="G31" s="7"/>
      <c r="H31" s="7"/>
      <c r="I31" s="7"/>
      <c r="J31" s="7"/>
      <c r="K31" s="73" t="s">
        <v>71</v>
      </c>
    </row>
    <row r="32" spans="1:13" s="3" customFormat="1" ht="51">
      <c r="A32" s="256"/>
      <c r="B32" s="79" t="s">
        <v>191</v>
      </c>
      <c r="C32" s="6">
        <v>348180</v>
      </c>
      <c r="D32" s="6">
        <f t="shared" si="0"/>
        <v>290150</v>
      </c>
      <c r="E32" s="7">
        <v>425117</v>
      </c>
      <c r="F32" s="7" t="s">
        <v>67</v>
      </c>
      <c r="G32" s="7"/>
      <c r="H32" s="7"/>
      <c r="I32" s="7"/>
      <c r="J32" s="7"/>
      <c r="K32" s="73" t="s">
        <v>71</v>
      </c>
    </row>
    <row r="33" spans="1:11" s="3" customFormat="1" ht="51">
      <c r="A33" s="256"/>
      <c r="B33" s="79" t="s">
        <v>192</v>
      </c>
      <c r="C33" s="6">
        <v>55994</v>
      </c>
      <c r="D33" s="6">
        <f t="shared" si="0"/>
        <v>46661.666666666672</v>
      </c>
      <c r="E33" s="7">
        <v>425223</v>
      </c>
      <c r="F33" s="7" t="s">
        <v>67</v>
      </c>
      <c r="G33" s="7"/>
      <c r="H33" s="7"/>
      <c r="I33" s="7"/>
      <c r="J33" s="7"/>
      <c r="K33" s="73" t="s">
        <v>71</v>
      </c>
    </row>
    <row r="34" spans="1:11" s="3" customFormat="1" ht="51">
      <c r="A34" s="256"/>
      <c r="B34" s="258" t="s">
        <v>194</v>
      </c>
      <c r="C34" s="259">
        <v>621488</v>
      </c>
      <c r="D34" s="259">
        <f t="shared" si="0"/>
        <v>517906.66666666669</v>
      </c>
      <c r="E34" s="39">
        <v>425226</v>
      </c>
      <c r="F34" s="7" t="s">
        <v>67</v>
      </c>
      <c r="G34" s="39"/>
      <c r="H34" s="39"/>
      <c r="I34" s="39"/>
      <c r="J34" s="39"/>
      <c r="K34" s="73" t="s">
        <v>71</v>
      </c>
    </row>
    <row r="35" spans="1:11" s="3" customFormat="1" ht="51.75" thickBot="1">
      <c r="A35" s="257"/>
      <c r="B35" s="80" t="s">
        <v>193</v>
      </c>
      <c r="C35" s="20">
        <v>134304</v>
      </c>
      <c r="D35" s="20">
        <f t="shared" si="0"/>
        <v>111920</v>
      </c>
      <c r="E35" s="19">
        <v>425291</v>
      </c>
      <c r="F35" s="19" t="s">
        <v>67</v>
      </c>
      <c r="G35" s="19"/>
      <c r="H35" s="19"/>
      <c r="I35" s="19"/>
      <c r="J35" s="19"/>
      <c r="K35" s="74" t="s">
        <v>71</v>
      </c>
    </row>
    <row r="36" spans="1:11" s="3" customFormat="1" ht="13.5" thickBot="1">
      <c r="A36" s="255">
        <v>6</v>
      </c>
      <c r="B36" s="71" t="s">
        <v>72</v>
      </c>
      <c r="C36" s="84">
        <f>C37+C38+C39</f>
        <v>928840</v>
      </c>
      <c r="D36" s="84">
        <f>D37+D38+D39</f>
        <v>774033.33333333337</v>
      </c>
      <c r="E36" s="72"/>
      <c r="F36" s="72"/>
      <c r="G36" s="72"/>
      <c r="H36" s="72"/>
      <c r="I36" s="72"/>
      <c r="J36" s="72"/>
      <c r="K36" s="77"/>
    </row>
    <row r="37" spans="1:11" s="3" customFormat="1" ht="51">
      <c r="A37" s="256"/>
      <c r="B37" s="78" t="s">
        <v>195</v>
      </c>
      <c r="C37" s="83">
        <v>206744</v>
      </c>
      <c r="D37" s="83">
        <f>C37/1.2</f>
        <v>172286.66666666669</v>
      </c>
      <c r="E37" s="16">
        <v>426121</v>
      </c>
      <c r="F37" s="16" t="s">
        <v>67</v>
      </c>
      <c r="G37" s="16"/>
      <c r="H37" s="16"/>
      <c r="I37" s="16"/>
      <c r="J37" s="16"/>
      <c r="K37" s="18" t="s">
        <v>75</v>
      </c>
    </row>
    <row r="38" spans="1:11" s="3" customFormat="1" ht="38.25">
      <c r="A38" s="256"/>
      <c r="B38" s="79" t="s">
        <v>196</v>
      </c>
      <c r="C38" s="6">
        <v>336096</v>
      </c>
      <c r="D38" s="6">
        <f>C38/1.2</f>
        <v>280080</v>
      </c>
      <c r="E38" s="7">
        <v>426311</v>
      </c>
      <c r="F38" s="7" t="s">
        <v>67</v>
      </c>
      <c r="G38" s="7"/>
      <c r="H38" s="7"/>
      <c r="I38" s="7"/>
      <c r="J38" s="7"/>
      <c r="K38" s="73" t="s">
        <v>73</v>
      </c>
    </row>
    <row r="39" spans="1:11" s="3" customFormat="1" ht="64.5" thickBot="1">
      <c r="A39" s="257"/>
      <c r="B39" s="80" t="s">
        <v>197</v>
      </c>
      <c r="C39" s="20">
        <v>386000</v>
      </c>
      <c r="D39" s="20">
        <f>C39/1.2</f>
        <v>321666.66666666669</v>
      </c>
      <c r="E39" s="19">
        <v>426916</v>
      </c>
      <c r="F39" s="19" t="s">
        <v>67</v>
      </c>
      <c r="G39" s="19"/>
      <c r="H39" s="19"/>
      <c r="I39" s="19"/>
      <c r="J39" s="19"/>
      <c r="K39" s="74" t="s">
        <v>76</v>
      </c>
    </row>
    <row r="40" spans="1:11" s="3" customFormat="1" ht="13.5" thickBot="1">
      <c r="A40" s="255">
        <v>7</v>
      </c>
      <c r="B40" s="71" t="s">
        <v>74</v>
      </c>
      <c r="C40" s="84">
        <f>C41+C42+C43</f>
        <v>834620</v>
      </c>
      <c r="D40" s="84">
        <f>D41+D42+D43</f>
        <v>695516.66666666674</v>
      </c>
      <c r="E40" s="72"/>
      <c r="F40" s="72"/>
      <c r="G40" s="72"/>
      <c r="H40" s="72"/>
      <c r="I40" s="72"/>
      <c r="J40" s="72"/>
      <c r="K40" s="223"/>
    </row>
    <row r="41" spans="1:11" s="3" customFormat="1" ht="63.75">
      <c r="A41" s="256"/>
      <c r="B41" s="78" t="s">
        <v>198</v>
      </c>
      <c r="C41" s="83">
        <v>381830</v>
      </c>
      <c r="D41" s="83">
        <f>C41/1.2</f>
        <v>318191.66666666669</v>
      </c>
      <c r="E41" s="16">
        <v>512211</v>
      </c>
      <c r="F41" s="16" t="s">
        <v>67</v>
      </c>
      <c r="G41" s="16"/>
      <c r="H41" s="16"/>
      <c r="I41" s="16"/>
      <c r="J41" s="16"/>
      <c r="K41" s="18" t="s">
        <v>77</v>
      </c>
    </row>
    <row r="42" spans="1:11" s="3" customFormat="1" ht="63.75">
      <c r="A42" s="256"/>
      <c r="B42" s="79" t="s">
        <v>199</v>
      </c>
      <c r="C42" s="6">
        <v>168456</v>
      </c>
      <c r="D42" s="6">
        <f>C42/1.2</f>
        <v>140380</v>
      </c>
      <c r="E42" s="7">
        <v>512221</v>
      </c>
      <c r="F42" s="7" t="s">
        <v>67</v>
      </c>
      <c r="G42" s="7"/>
      <c r="H42" s="7"/>
      <c r="I42" s="7"/>
      <c r="J42" s="7"/>
      <c r="K42" s="73" t="s">
        <v>78</v>
      </c>
    </row>
    <row r="43" spans="1:11" s="3" customFormat="1" ht="51.75" thickBot="1">
      <c r="A43" s="257"/>
      <c r="B43" s="80" t="s">
        <v>200</v>
      </c>
      <c r="C43" s="20">
        <v>284334</v>
      </c>
      <c r="D43" s="20">
        <f>C43/1.2</f>
        <v>236945</v>
      </c>
      <c r="E43" s="19">
        <v>512411</v>
      </c>
      <c r="F43" s="19" t="s">
        <v>67</v>
      </c>
      <c r="G43" s="19"/>
      <c r="H43" s="19"/>
      <c r="I43" s="19"/>
      <c r="J43" s="19"/>
      <c r="K43" s="74" t="s">
        <v>79</v>
      </c>
    </row>
    <row r="44" spans="1:11">
      <c r="A44" s="3"/>
      <c r="B44" s="2"/>
      <c r="C44" s="63"/>
      <c r="D44" s="63"/>
      <c r="E44" s="2"/>
      <c r="F44" s="2"/>
      <c r="G44" s="2"/>
      <c r="H44" s="2"/>
      <c r="I44" s="2"/>
      <c r="J44" s="2"/>
      <c r="K44" s="2"/>
    </row>
    <row r="45" spans="1:11">
      <c r="A45" s="3"/>
      <c r="C45" s="56"/>
      <c r="D45" s="56"/>
      <c r="E45" s="3"/>
      <c r="F45" s="3"/>
      <c r="G45" s="3"/>
      <c r="H45" s="3"/>
      <c r="I45" s="3"/>
      <c r="J45" s="3"/>
      <c r="K45" s="3"/>
    </row>
    <row r="46" spans="1:11">
      <c r="A46" s="3"/>
      <c r="B46" s="3" t="s">
        <v>82</v>
      </c>
      <c r="C46" s="56"/>
      <c r="D46" s="56"/>
      <c r="E46" s="3"/>
      <c r="F46" s="3"/>
      <c r="G46" s="3"/>
      <c r="H46" s="3"/>
      <c r="I46" s="3"/>
      <c r="J46" s="3"/>
      <c r="K46" s="3"/>
    </row>
    <row r="47" spans="1:11">
      <c r="A47" s="3"/>
      <c r="B47" s="94">
        <v>41576</v>
      </c>
      <c r="C47" s="56"/>
      <c r="D47" s="56"/>
      <c r="E47" s="3"/>
      <c r="F47" s="3"/>
      <c r="G47" s="3"/>
      <c r="H47" s="3"/>
      <c r="I47" s="3"/>
      <c r="J47" s="247" t="s">
        <v>91</v>
      </c>
      <c r="K47" s="247"/>
    </row>
    <row r="48" spans="1:11">
      <c r="A48" s="3"/>
      <c r="B48" s="3"/>
      <c r="C48" s="56"/>
      <c r="D48" s="56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56"/>
      <c r="D49" s="56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56"/>
      <c r="D50" s="56"/>
      <c r="E50" s="3"/>
      <c r="F50" s="3"/>
      <c r="G50" s="3"/>
      <c r="H50" s="3"/>
      <c r="I50" s="3"/>
      <c r="J50" s="3"/>
      <c r="K50" s="3"/>
    </row>
  </sheetData>
  <mergeCells count="13">
    <mergeCell ref="K11:K15"/>
    <mergeCell ref="A10:A15"/>
    <mergeCell ref="A16:A18"/>
    <mergeCell ref="B2:J2"/>
    <mergeCell ref="D5:E5"/>
    <mergeCell ref="G5:I5"/>
    <mergeCell ref="A19:A24"/>
    <mergeCell ref="A8:A9"/>
    <mergeCell ref="K16:K18"/>
    <mergeCell ref="J47:K47"/>
    <mergeCell ref="A25:A35"/>
    <mergeCell ref="A36:A39"/>
    <mergeCell ref="A40:A43"/>
  </mergeCells>
  <printOptions horizontalCentered="1"/>
  <pageMargins left="0.31496062992125984" right="0.31496062992125984" top="0.55118110236220474" bottom="0.55118110236220474" header="0" footer="0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Примењује</vt:lpstr>
      <vt:lpstr>37и2 члан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Gyurka</dc:creator>
  <cp:lastModifiedBy>Gyurka</cp:lastModifiedBy>
  <cp:lastPrinted>2013-11-15T07:42:20Z</cp:lastPrinted>
  <dcterms:created xsi:type="dcterms:W3CDTF">2013-09-04T08:48:00Z</dcterms:created>
  <dcterms:modified xsi:type="dcterms:W3CDTF">2013-11-15T12:01:19Z</dcterms:modified>
</cp:coreProperties>
</file>